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ПРОГНОЗ\Рабочие материалы\2025\04 апрель\12. Публикация СУ-2028 на сайте 250430\"/>
    </mc:Choice>
  </mc:AlternateContent>
  <bookViews>
    <workbookView xWindow="0" yWindow="0" windowWidth="22260" windowHeight="12645" tabRatio="809"/>
  </bookViews>
  <sheets>
    <sheet name="Макро Консервативный_Site" sheetId="2" r:id="rId1"/>
    <sheet name="Лист3 (2)" sheetId="11" state="hidden" r:id="rId2"/>
    <sheet name="Лист1 (2)" sheetId="7" state="hidden" r:id="rId3"/>
  </sheets>
  <externalReferences>
    <externalReference r:id="rId4"/>
    <externalReference r:id="rId5"/>
    <externalReference r:id="rId6"/>
    <externalReference r:id="rId7"/>
  </externalReferences>
  <definedNames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 localSheetId="0">#REF!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'Макро Консервативный_Site'!$5:$6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'Макро Консервативный_Site'!$A$1:$G$98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E-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  <c r="D5" i="2" l="1"/>
  <c r="E5" i="2" s="1"/>
  <c r="F5" i="2" s="1"/>
  <c r="G5" i="2" s="1"/>
</calcChain>
</file>

<file path=xl/sharedStrings.xml><?xml version="1.0" encoding="utf-8"?>
<sst xmlns="http://schemas.openxmlformats.org/spreadsheetml/2006/main" count="264" uniqueCount="80">
  <si>
    <t>Единица измерения</t>
  </si>
  <si>
    <t>Индекс  потребительских цен</t>
  </si>
  <si>
    <t xml:space="preserve">    на конец года</t>
  </si>
  <si>
    <t>% к декабрю</t>
  </si>
  <si>
    <t xml:space="preserve">    в среднем за год</t>
  </si>
  <si>
    <t>% г/г</t>
  </si>
  <si>
    <t xml:space="preserve">Валовой внутренний продукт </t>
  </si>
  <si>
    <t/>
  </si>
  <si>
    <t xml:space="preserve">    Номинальный объем</t>
  </si>
  <si>
    <t>млрд руб.</t>
  </si>
  <si>
    <t xml:space="preserve">    Темп роста </t>
  </si>
  <si>
    <t xml:space="preserve">    Индекс-дефлятор ВВП</t>
  </si>
  <si>
    <t xml:space="preserve">    Индекс промышленного производства </t>
  </si>
  <si>
    <t xml:space="preserve">    Индекс-дефлятор (по сопоставимому кругу предприятий)</t>
  </si>
  <si>
    <t xml:space="preserve">Продукция сельского хозяйства </t>
  </si>
  <si>
    <t xml:space="preserve">    Индекс-дефлятор</t>
  </si>
  <si>
    <t xml:space="preserve">Инвестиции в основной капитал </t>
  </si>
  <si>
    <t>Оборот розничной торговли</t>
  </si>
  <si>
    <t xml:space="preserve">     к ВВП</t>
  </si>
  <si>
    <t xml:space="preserve">% </t>
  </si>
  <si>
    <t xml:space="preserve"> Объем платных услуг населению</t>
  </si>
  <si>
    <t>Прибыль по всем видам деятельности</t>
  </si>
  <si>
    <t>Прибыль прибыльных организаций для целей бухгалтерского учета</t>
  </si>
  <si>
    <t>Амортизация</t>
  </si>
  <si>
    <t>Среднегодовая стоимость амортизируемого имущества</t>
  </si>
  <si>
    <t>Фонд заработной платы работников организаций</t>
  </si>
  <si>
    <t xml:space="preserve">    Темп роста</t>
  </si>
  <si>
    <t>%</t>
  </si>
  <si>
    <t>Среднемесячная начисленная
заработная плата работников организаций</t>
  </si>
  <si>
    <t>руб./мес.</t>
  </si>
  <si>
    <t xml:space="preserve">     Темп роста</t>
  </si>
  <si>
    <t>Реальная заработная плата  работников организаций</t>
  </si>
  <si>
    <t>Реальные располагаемые денежные доходы населения</t>
  </si>
  <si>
    <t>Величина прожиточного минимума в расчете на душу населения
(в среднем за год)</t>
  </si>
  <si>
    <t>трудоспособного населения</t>
  </si>
  <si>
    <t>пенсионеров</t>
  </si>
  <si>
    <t>детей</t>
  </si>
  <si>
    <t>Экспорт товаров</t>
  </si>
  <si>
    <t xml:space="preserve">     Номинальное значение</t>
  </si>
  <si>
    <t>млрд долл. США</t>
  </si>
  <si>
    <t xml:space="preserve">     Темп роста в номинальном выражении</t>
  </si>
  <si>
    <t xml:space="preserve">     Темп роста в реальном выражении</t>
  </si>
  <si>
    <t>Ненефтегазовый экспорт</t>
  </si>
  <si>
    <t>Нефтегазовый экспорт</t>
  </si>
  <si>
    <t>Экспорт услуг</t>
  </si>
  <si>
    <t>Импорт товаров</t>
  </si>
  <si>
    <t>Торговый баланс</t>
  </si>
  <si>
    <t>Счет текущих операций</t>
  </si>
  <si>
    <t>Численность рабочей силы</t>
  </si>
  <si>
    <t>млн чел.</t>
  </si>
  <si>
    <t>Численность занятых в экономике</t>
  </si>
  <si>
    <t>Общая численность безработных граждан</t>
  </si>
  <si>
    <t>Уровень безработицы</t>
  </si>
  <si>
    <t>% к рабочей силе</t>
  </si>
  <si>
    <t>Производительность труда</t>
  </si>
  <si>
    <t>Курс доллара США</t>
  </si>
  <si>
    <t>рублей за доллар</t>
  </si>
  <si>
    <t>отчет</t>
  </si>
  <si>
    <t>оценка</t>
  </si>
  <si>
    <t>прогноз</t>
  </si>
  <si>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</si>
  <si>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</si>
  <si>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</si>
  <si>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</si>
  <si>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</si>
  <si>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</si>
  <si>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</si>
  <si>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</si>
  <si>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</si>
  <si>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</si>
  <si>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</si>
  <si>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</si>
  <si>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</si>
  <si>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</si>
  <si>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</si>
  <si>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t>Консервативный вариант</t>
  </si>
  <si>
    <t>Министерство экономического развития
Российской Федерации</t>
  </si>
  <si>
    <t>Основные макроэкономические параметры среднесрочного прогноза социально-экономического развития Российской Федерации до 2028 года</t>
  </si>
  <si>
    <t>Цена на нефть марки Юралс, долл. США за баррель</t>
  </si>
  <si>
    <t xml:space="preserve">Объем отгруженной продукции (работ, услуг)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</si>
</sst>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_)"/>
    <numFmt numFmtId="166" formatCode="General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3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b/>
      <sz val="16"/>
      <color rgb="FF2C2C8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5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5" fillId="0" borderId="0">
      <alignment vertical="top"/>
    </xf>
    <xf numFmtId="165" fontId="13" fillId="0" borderId="0"/>
    <xf numFmtId="165" fontId="13" fillId="0" borderId="0"/>
    <xf numFmtId="165" fontId="13" fillId="0" borderId="0"/>
    <xf numFmtId="166" fontId="5" fillId="0" borderId="0"/>
    <xf numFmtId="0" fontId="13" fillId="0" borderId="0">
      <alignment vertical="top"/>
    </xf>
  </cellStyleXfs>
  <cellXfs count="121">
    <xf numFmtId="0" fontId="0" fillId="0" borderId="0" xfId="0"/>
    <xf numFmtId="0" fontId="0" fillId="0" borderId="0" xfId="2" applyFont="1" applyFill="1" applyAlignment="1">
      <alignment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vertical="center"/>
    </xf>
    <xf numFmtId="0" fontId="8" fillId="0" borderId="0" xfId="2" applyFont="1" applyFill="1" applyAlignment="1">
      <alignment horizontal="left" vertical="center"/>
    </xf>
    <xf numFmtId="0" fontId="12" fillId="0" borderId="15" xfId="7" applyFont="1" applyBorder="1" applyAlignment="1"/>
    <xf numFmtId="0" fontId="12" fillId="0" borderId="15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3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16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3" xfId="7" applyNumberFormat="1" applyFill="1" applyBorder="1" applyAlignment="1"/>
    <xf numFmtId="17" fontId="5" fillId="0" borderId="16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0" xfId="0" applyBorder="1"/>
    <xf numFmtId="17" fontId="0" fillId="0" borderId="17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17" xfId="0" applyBorder="1"/>
    <xf numFmtId="0" fontId="9" fillId="3" borderId="10" xfId="1" applyFont="1" applyFill="1" applyBorder="1" applyAlignment="1">
      <alignment vertical="center" wrapText="1"/>
    </xf>
    <xf numFmtId="0" fontId="9" fillId="3" borderId="10" xfId="1" applyFont="1" applyFill="1" applyBorder="1" applyAlignment="1">
      <alignment wrapText="1"/>
    </xf>
    <xf numFmtId="0" fontId="9" fillId="3" borderId="7" xfId="1" applyFont="1" applyFill="1" applyBorder="1" applyAlignment="1">
      <alignment vertical="center" wrapText="1"/>
    </xf>
    <xf numFmtId="0" fontId="9" fillId="3" borderId="7" xfId="1" applyFont="1" applyFill="1" applyBorder="1" applyAlignment="1">
      <alignment wrapText="1"/>
    </xf>
    <xf numFmtId="0" fontId="6" fillId="0" borderId="4" xfId="2" applyFont="1" applyFill="1" applyBorder="1" applyAlignment="1">
      <alignment horizontal="center" vertical="top" wrapText="1"/>
    </xf>
    <xf numFmtId="0" fontId="9" fillId="3" borderId="10" xfId="1" applyFont="1" applyFill="1" applyBorder="1" applyAlignment="1">
      <alignment horizontal="center" vertical="center" wrapText="1"/>
    </xf>
    <xf numFmtId="0" fontId="9" fillId="3" borderId="21" xfId="1" applyFont="1" applyFill="1" applyBorder="1" applyAlignment="1">
      <alignment vertical="center" wrapText="1"/>
    </xf>
    <xf numFmtId="0" fontId="9" fillId="3" borderId="21" xfId="1" applyFont="1" applyFill="1" applyBorder="1" applyAlignment="1">
      <alignment horizontal="center" vertical="center" wrapText="1"/>
    </xf>
    <xf numFmtId="0" fontId="9" fillId="3" borderId="7" xfId="1" applyFont="1" applyFill="1" applyBorder="1" applyAlignment="1">
      <alignment horizontal="center" vertical="center" wrapText="1"/>
    </xf>
    <xf numFmtId="164" fontId="6" fillId="0" borderId="25" xfId="2" applyNumberFormat="1" applyFont="1" applyFill="1" applyBorder="1" applyAlignment="1">
      <alignment horizontal="center" vertical="center"/>
    </xf>
    <xf numFmtId="164" fontId="6" fillId="0" borderId="26" xfId="2" applyNumberFormat="1" applyFont="1" applyFill="1" applyBorder="1" applyAlignment="1">
      <alignment horizontal="center" vertical="center"/>
    </xf>
    <xf numFmtId="164" fontId="6" fillId="0" borderId="37" xfId="2" applyNumberFormat="1" applyFont="1" applyFill="1" applyBorder="1" applyAlignment="1">
      <alignment horizontal="center" vertical="center"/>
    </xf>
    <xf numFmtId="0" fontId="7" fillId="0" borderId="33" xfId="2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horizontal="center" vertical="center"/>
    </xf>
    <xf numFmtId="0" fontId="7" fillId="0" borderId="19" xfId="2" applyFont="1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/>
    </xf>
    <xf numFmtId="164" fontId="6" fillId="2" borderId="23" xfId="2" applyNumberFormat="1" applyFont="1" applyFill="1" applyBorder="1" applyAlignment="1">
      <alignment horizontal="center" vertical="center" wrapText="1"/>
    </xf>
    <xf numFmtId="164" fontId="6" fillId="2" borderId="20" xfId="2" applyNumberFormat="1" applyFont="1" applyFill="1" applyBorder="1" applyAlignment="1">
      <alignment horizontal="center" vertical="center" wrapText="1"/>
    </xf>
    <xf numFmtId="164" fontId="6" fillId="2" borderId="29" xfId="2" applyNumberFormat="1" applyFont="1" applyFill="1" applyBorder="1" applyAlignment="1">
      <alignment horizontal="center" vertical="center" wrapText="1"/>
    </xf>
    <xf numFmtId="164" fontId="6" fillId="0" borderId="25" xfId="2" applyNumberFormat="1" applyFont="1" applyFill="1" applyBorder="1" applyAlignment="1">
      <alignment horizontal="center" vertical="center" wrapText="1"/>
    </xf>
    <xf numFmtId="164" fontId="6" fillId="0" borderId="26" xfId="2" applyNumberFormat="1" applyFont="1" applyFill="1" applyBorder="1" applyAlignment="1">
      <alignment horizontal="center" vertical="center" wrapText="1"/>
    </xf>
    <xf numFmtId="164" fontId="6" fillId="0" borderId="37" xfId="2" applyNumberFormat="1" applyFont="1" applyFill="1" applyBorder="1" applyAlignment="1">
      <alignment horizontal="center" vertical="center" wrapText="1"/>
    </xf>
    <xf numFmtId="1" fontId="6" fillId="0" borderId="25" xfId="2" applyNumberFormat="1" applyFont="1" applyFill="1" applyBorder="1" applyAlignment="1">
      <alignment horizontal="center" vertical="center" wrapText="1"/>
    </xf>
    <xf numFmtId="1" fontId="6" fillId="0" borderId="26" xfId="2" applyNumberFormat="1" applyFont="1" applyFill="1" applyBorder="1" applyAlignment="1">
      <alignment horizontal="center" vertical="center" wrapText="1"/>
    </xf>
    <xf numFmtId="1" fontId="6" fillId="0" borderId="37" xfId="2" applyNumberFormat="1" applyFont="1" applyFill="1" applyBorder="1" applyAlignment="1">
      <alignment horizontal="center" vertical="center" wrapText="1"/>
    </xf>
    <xf numFmtId="1" fontId="9" fillId="3" borderId="34" xfId="1" applyNumberFormat="1" applyFont="1" applyFill="1" applyBorder="1" applyAlignment="1">
      <alignment horizontal="center" vertical="center"/>
    </xf>
    <xf numFmtId="1" fontId="9" fillId="3" borderId="17" xfId="1" applyNumberFormat="1" applyFont="1" applyFill="1" applyBorder="1" applyAlignment="1">
      <alignment horizontal="center" vertical="center"/>
    </xf>
    <xf numFmtId="1" fontId="9" fillId="3" borderId="36" xfId="1" applyNumberFormat="1" applyFont="1" applyFill="1" applyBorder="1" applyAlignment="1">
      <alignment horizontal="center" vertical="center"/>
    </xf>
    <xf numFmtId="164" fontId="6" fillId="0" borderId="25" xfId="2" applyNumberFormat="1" applyFont="1" applyFill="1" applyBorder="1" applyAlignment="1">
      <alignment horizontal="center" vertical="top"/>
    </xf>
    <xf numFmtId="164" fontId="6" fillId="0" borderId="26" xfId="2" applyNumberFormat="1" applyFont="1" applyFill="1" applyBorder="1" applyAlignment="1">
      <alignment horizontal="center" vertical="top"/>
    </xf>
    <xf numFmtId="164" fontId="6" fillId="0" borderId="37" xfId="2" applyNumberFormat="1" applyFont="1" applyFill="1" applyBorder="1" applyAlignment="1">
      <alignment horizontal="center" vertical="top"/>
    </xf>
    <xf numFmtId="164" fontId="9" fillId="3" borderId="34" xfId="1" applyNumberFormat="1" applyFont="1" applyFill="1" applyBorder="1" applyAlignment="1">
      <alignment horizontal="center" vertical="center"/>
    </xf>
    <xf numFmtId="164" fontId="9" fillId="3" borderId="17" xfId="1" applyNumberFormat="1" applyFont="1" applyFill="1" applyBorder="1" applyAlignment="1">
      <alignment horizontal="center" vertical="center"/>
    </xf>
    <xf numFmtId="164" fontId="9" fillId="3" borderId="36" xfId="1" applyNumberFormat="1" applyFont="1" applyFill="1" applyBorder="1" applyAlignment="1">
      <alignment horizontal="center" vertical="center"/>
    </xf>
    <xf numFmtId="164" fontId="9" fillId="3" borderId="22" xfId="1" applyNumberFormat="1" applyFont="1" applyFill="1" applyBorder="1" applyAlignment="1">
      <alignment horizontal="center" vertical="center"/>
    </xf>
    <xf numFmtId="164" fontId="9" fillId="3" borderId="39" xfId="1" applyNumberFormat="1" applyFont="1" applyFill="1" applyBorder="1" applyAlignment="1">
      <alignment horizontal="center" vertical="center"/>
    </xf>
    <xf numFmtId="14" fontId="6" fillId="0" borderId="1" xfId="2" applyNumberFormat="1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vertical="center" wrapText="1"/>
    </xf>
    <xf numFmtId="0" fontId="6" fillId="0" borderId="2" xfId="2" applyFont="1" applyFill="1" applyBorder="1" applyAlignment="1">
      <alignment vertical="center" wrapText="1"/>
    </xf>
    <xf numFmtId="1" fontId="6" fillId="0" borderId="25" xfId="3" applyNumberFormat="1" applyFont="1" applyFill="1" applyBorder="1" applyAlignment="1">
      <alignment horizontal="center" vertical="center" wrapText="1"/>
    </xf>
    <xf numFmtId="1" fontId="6" fillId="0" borderId="38" xfId="3" applyNumberFormat="1" applyFont="1" applyFill="1" applyBorder="1" applyAlignment="1">
      <alignment horizontal="center" vertical="center" wrapText="1"/>
    </xf>
    <xf numFmtId="1" fontId="6" fillId="0" borderId="22" xfId="3" applyNumberFormat="1" applyFont="1" applyFill="1" applyBorder="1" applyAlignment="1">
      <alignment horizontal="center" vertical="center" wrapText="1"/>
    </xf>
    <xf numFmtId="1" fontId="6" fillId="0" borderId="39" xfId="3" applyNumberFormat="1" applyFont="1" applyFill="1" applyBorder="1" applyAlignment="1">
      <alignment horizontal="center" vertical="center" wrapText="1"/>
    </xf>
    <xf numFmtId="164" fontId="6" fillId="0" borderId="27" xfId="2" applyNumberFormat="1" applyFont="1" applyFill="1" applyBorder="1" applyAlignment="1">
      <alignment horizontal="center" vertical="center" wrapText="1"/>
    </xf>
    <xf numFmtId="164" fontId="6" fillId="0" borderId="28" xfId="2" applyNumberFormat="1" applyFont="1" applyFill="1" applyBorder="1" applyAlignment="1">
      <alignment horizontal="center" vertical="center" wrapText="1"/>
    </xf>
    <xf numFmtId="164" fontId="6" fillId="0" borderId="40" xfId="2" applyNumberFormat="1" applyFont="1" applyFill="1" applyBorder="1" applyAlignment="1">
      <alignment horizontal="center" vertical="center" wrapText="1"/>
    </xf>
    <xf numFmtId="1" fontId="6" fillId="0" borderId="26" xfId="3" applyNumberFormat="1" applyFont="1" applyFill="1" applyBorder="1" applyAlignment="1">
      <alignment horizontal="center" vertical="center" wrapText="1"/>
    </xf>
    <xf numFmtId="1" fontId="6" fillId="0" borderId="37" xfId="3" applyNumberFormat="1" applyFont="1" applyFill="1" applyBorder="1" applyAlignment="1">
      <alignment horizontal="center" vertical="center" wrapText="1"/>
    </xf>
    <xf numFmtId="164" fontId="6" fillId="0" borderId="11" xfId="2" applyNumberFormat="1" applyFont="1" applyFill="1" applyBorder="1" applyAlignment="1">
      <alignment horizontal="center" vertical="center" wrapText="1"/>
    </xf>
    <xf numFmtId="164" fontId="6" fillId="0" borderId="12" xfId="2" applyNumberFormat="1" applyFont="1" applyFill="1" applyBorder="1" applyAlignment="1">
      <alignment horizontal="center" vertical="center" wrapText="1"/>
    </xf>
    <xf numFmtId="0" fontId="9" fillId="3" borderId="43" xfId="1" applyFont="1" applyFill="1" applyBorder="1" applyAlignment="1"/>
    <xf numFmtId="0" fontId="9" fillId="3" borderId="35" xfId="1" applyFont="1" applyFill="1" applyBorder="1" applyAlignment="1"/>
    <xf numFmtId="0" fontId="9" fillId="3" borderId="44" xfId="1" applyFont="1" applyFill="1" applyBorder="1" applyAlignment="1"/>
    <xf numFmtId="0" fontId="9" fillId="3" borderId="42" xfId="1" applyFont="1" applyFill="1" applyBorder="1" applyAlignment="1"/>
    <xf numFmtId="0" fontId="9" fillId="3" borderId="30" xfId="1" applyFont="1" applyFill="1" applyBorder="1" applyAlignment="1"/>
    <xf numFmtId="0" fontId="9" fillId="3" borderId="31" xfId="1" applyFont="1" applyFill="1" applyBorder="1" applyAlignment="1"/>
    <xf numFmtId="1" fontId="9" fillId="3" borderId="43" xfId="1" applyNumberFormat="1" applyFont="1" applyFill="1" applyBorder="1" applyAlignment="1">
      <alignment horizontal="center" vertical="center"/>
    </xf>
    <xf numFmtId="1" fontId="9" fillId="3" borderId="35" xfId="1" applyNumberFormat="1" applyFont="1" applyFill="1" applyBorder="1" applyAlignment="1">
      <alignment horizontal="center" vertical="center"/>
    </xf>
    <xf numFmtId="1" fontId="9" fillId="3" borderId="44" xfId="1" applyNumberFormat="1" applyFont="1" applyFill="1" applyBorder="1" applyAlignment="1">
      <alignment horizontal="center" vertical="center"/>
    </xf>
    <xf numFmtId="1" fontId="9" fillId="3" borderId="42" xfId="1" applyNumberFormat="1" applyFont="1" applyFill="1" applyBorder="1" applyAlignment="1">
      <alignment horizontal="center" vertical="center"/>
    </xf>
    <xf numFmtId="1" fontId="9" fillId="3" borderId="30" xfId="1" applyNumberFormat="1" applyFont="1" applyFill="1" applyBorder="1" applyAlignment="1">
      <alignment horizontal="center" vertical="center"/>
    </xf>
    <xf numFmtId="1" fontId="9" fillId="3" borderId="31" xfId="1" applyNumberFormat="1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vertical="center" wrapText="1"/>
    </xf>
    <xf numFmtId="0" fontId="6" fillId="0" borderId="45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left" vertical="center" wrapText="1"/>
    </xf>
    <xf numFmtId="1" fontId="6" fillId="0" borderId="11" xfId="2" applyNumberFormat="1" applyFont="1" applyFill="1" applyBorder="1" applyAlignment="1">
      <alignment horizontal="center" vertical="center" wrapText="1"/>
    </xf>
    <xf numFmtId="1" fontId="6" fillId="0" borderId="12" xfId="2" applyNumberFormat="1" applyFont="1" applyFill="1" applyBorder="1" applyAlignment="1">
      <alignment horizontal="center" vertical="center" wrapText="1"/>
    </xf>
    <xf numFmtId="1" fontId="6" fillId="0" borderId="13" xfId="2" applyNumberFormat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vertical="center" wrapText="1"/>
    </xf>
    <xf numFmtId="0" fontId="9" fillId="3" borderId="8" xfId="1" applyFont="1" applyFill="1" applyBorder="1" applyAlignment="1">
      <alignment horizontal="center" vertical="center" wrapText="1"/>
    </xf>
    <xf numFmtId="164" fontId="9" fillId="3" borderId="41" xfId="1" applyNumberFormat="1" applyFont="1" applyFill="1" applyBorder="1" applyAlignment="1">
      <alignment horizontal="center" vertical="center"/>
    </xf>
    <xf numFmtId="164" fontId="9" fillId="3" borderId="24" xfId="1" applyNumberFormat="1" applyFont="1" applyFill="1" applyBorder="1" applyAlignment="1">
      <alignment horizontal="center" vertical="center"/>
    </xf>
    <xf numFmtId="164" fontId="9" fillId="3" borderId="32" xfId="1" applyNumberFormat="1" applyFont="1" applyFill="1" applyBorder="1" applyAlignment="1">
      <alignment horizontal="center" vertical="center"/>
    </xf>
    <xf numFmtId="164" fontId="6" fillId="0" borderId="13" xfId="2" applyNumberFormat="1" applyFont="1" applyFill="1" applyBorder="1" applyAlignment="1">
      <alignment horizontal="center" vertical="center" wrapText="1"/>
    </xf>
    <xf numFmtId="1" fontId="0" fillId="0" borderId="0" xfId="2" applyNumberFormat="1" applyFont="1" applyFill="1" applyAlignment="1">
      <alignment vertical="center"/>
    </xf>
    <xf numFmtId="0" fontId="6" fillId="0" borderId="9" xfId="2" applyFont="1" applyFill="1" applyBorder="1" applyAlignment="1">
      <alignment horizontal="center" vertical="center" wrapText="1"/>
    </xf>
    <xf numFmtId="0" fontId="4" fillId="3" borderId="0" xfId="2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14" fillId="0" borderId="6" xfId="2" applyFont="1" applyFill="1" applyBorder="1" applyAlignment="1">
      <alignment horizontal="right" vertical="center" indent="1"/>
    </xf>
    <xf numFmtId="0" fontId="14" fillId="0" borderId="0" xfId="1" applyFont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 vertical="center"/>
    </xf>
    <xf numFmtId="2" fontId="6" fillId="0" borderId="2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/>
    </xf>
    <xf numFmtId="0" fontId="3" fillId="0" borderId="12" xfId="1" applyBorder="1" applyAlignment="1">
      <alignment horizontal="center" vertical="center"/>
    </xf>
    <xf numFmtId="0" fontId="3" fillId="0" borderId="13" xfId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652329</xdr:colOff>
      <xdr:row>1</xdr:row>
      <xdr:rowOff>425583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63225" y="0"/>
          <a:ext cx="652329" cy="65418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  <sheetName val="Переменные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L98"/>
  <sheetViews>
    <sheetView tabSelected="1" view="pageBreakPreview" zoomScale="70" zoomScaleNormal="75" zoomScaleSheetLayoutView="70" workbookViewId="0">
      <selection sqref="A1:G2"/>
    </sheetView>
  </sheetViews>
  <sheetFormatPr defaultRowHeight="16.5" x14ac:dyDescent="0.25"/>
  <cols>
    <col min="1" max="1" width="87.7109375" style="7" customWidth="1"/>
    <col min="2" max="2" width="23.85546875" style="8" customWidth="1"/>
    <col min="3" max="7" width="11.7109375" style="1" customWidth="1"/>
    <col min="8" max="16384" width="9.140625" style="1"/>
  </cols>
  <sheetData>
    <row r="1" spans="1:12" ht="15" x14ac:dyDescent="0.25">
      <c r="A1" s="106" t="s">
        <v>76</v>
      </c>
      <c r="B1" s="107"/>
      <c r="C1" s="107"/>
      <c r="D1" s="107"/>
      <c r="E1" s="107"/>
      <c r="F1" s="107"/>
      <c r="G1" s="107"/>
    </row>
    <row r="2" spans="1:12" ht="37.5" customHeight="1" x14ac:dyDescent="0.25">
      <c r="A2" s="107"/>
      <c r="B2" s="107"/>
      <c r="C2" s="107"/>
      <c r="D2" s="107"/>
      <c r="E2" s="107"/>
      <c r="F2" s="107"/>
      <c r="G2" s="107"/>
    </row>
    <row r="3" spans="1:12" ht="48.75" customHeight="1" x14ac:dyDescent="0.25">
      <c r="A3" s="109" t="s">
        <v>77</v>
      </c>
      <c r="B3" s="109"/>
      <c r="C3" s="109"/>
      <c r="D3" s="109"/>
      <c r="E3" s="109"/>
      <c r="F3" s="109"/>
      <c r="G3" s="109"/>
    </row>
    <row r="4" spans="1:12" ht="19.5" customHeight="1" thickBot="1" x14ac:dyDescent="0.3">
      <c r="A4" s="108" t="s">
        <v>75</v>
      </c>
      <c r="B4" s="108"/>
      <c r="C4" s="108"/>
      <c r="D4" s="108"/>
      <c r="E4" s="108"/>
      <c r="F4" s="108"/>
      <c r="G4" s="108"/>
    </row>
    <row r="5" spans="1:12" ht="18.75" customHeight="1" x14ac:dyDescent="0.25">
      <c r="A5" s="110"/>
      <c r="B5" s="112"/>
      <c r="C5" s="40">
        <v>2024</v>
      </c>
      <c r="D5" s="41">
        <f>C5+1</f>
        <v>2025</v>
      </c>
      <c r="E5" s="41">
        <f t="shared" ref="E5:G5" si="0">D5+1</f>
        <v>2026</v>
      </c>
      <c r="F5" s="41">
        <f t="shared" si="0"/>
        <v>2027</v>
      </c>
      <c r="G5" s="42">
        <f t="shared" si="0"/>
        <v>2028</v>
      </c>
    </row>
    <row r="6" spans="1:12" ht="18.75" customHeight="1" thickBot="1" x14ac:dyDescent="0.3">
      <c r="A6" s="111"/>
      <c r="B6" s="113" t="s">
        <v>0</v>
      </c>
      <c r="C6" s="43" t="s">
        <v>57</v>
      </c>
      <c r="D6" s="91" t="s">
        <v>58</v>
      </c>
      <c r="E6" s="114" t="s">
        <v>59</v>
      </c>
      <c r="F6" s="115"/>
      <c r="G6" s="116"/>
    </row>
    <row r="7" spans="1:12" ht="17.100000000000001" customHeight="1" x14ac:dyDescent="0.25">
      <c r="A7" s="64" t="s">
        <v>78</v>
      </c>
      <c r="B7" s="2"/>
      <c r="C7" s="44">
        <v>66.599999999999994</v>
      </c>
      <c r="D7" s="45">
        <v>48.830100000000002</v>
      </c>
      <c r="E7" s="45">
        <v>43</v>
      </c>
      <c r="F7" s="45">
        <v>43</v>
      </c>
      <c r="G7" s="46">
        <v>43</v>
      </c>
    </row>
    <row r="8" spans="1:12" ht="17.100000000000001" customHeight="1" x14ac:dyDescent="0.25">
      <c r="A8" s="28" t="s">
        <v>1</v>
      </c>
      <c r="B8" s="29"/>
      <c r="C8" s="79" t="s">
        <v>7</v>
      </c>
      <c r="D8" s="80" t="s">
        <v>7</v>
      </c>
      <c r="E8" s="80" t="s">
        <v>7</v>
      </c>
      <c r="F8" s="80" t="s">
        <v>7</v>
      </c>
      <c r="G8" s="81" t="s">
        <v>7</v>
      </c>
    </row>
    <row r="9" spans="1:12" ht="17.100000000000001" customHeight="1" x14ac:dyDescent="0.25">
      <c r="A9" s="65" t="s">
        <v>2</v>
      </c>
      <c r="B9" s="3" t="s">
        <v>3</v>
      </c>
      <c r="C9" s="47">
        <v>109.52</v>
      </c>
      <c r="D9" s="48">
        <v>108.1561</v>
      </c>
      <c r="E9" s="48">
        <v>104.02200000000001</v>
      </c>
      <c r="F9" s="48">
        <v>104.03270000000001</v>
      </c>
      <c r="G9" s="49">
        <v>104.03270000000001</v>
      </c>
    </row>
    <row r="10" spans="1:12" ht="17.100000000000001" customHeight="1" x14ac:dyDescent="0.25">
      <c r="A10" s="65" t="s">
        <v>4</v>
      </c>
      <c r="B10" s="3" t="s">
        <v>5</v>
      </c>
      <c r="C10" s="47">
        <v>108.45</v>
      </c>
      <c r="D10" s="48">
        <v>109.64</v>
      </c>
      <c r="E10" s="48">
        <v>105.65</v>
      </c>
      <c r="F10" s="48">
        <v>104.02</v>
      </c>
      <c r="G10" s="49">
        <v>104.03</v>
      </c>
    </row>
    <row r="11" spans="1:12" ht="17.100000000000001" customHeight="1" x14ac:dyDescent="0.25">
      <c r="A11" s="28" t="s">
        <v>6</v>
      </c>
      <c r="B11" s="29"/>
      <c r="C11" s="79" t="s">
        <v>7</v>
      </c>
      <c r="D11" s="80" t="s">
        <v>7</v>
      </c>
      <c r="E11" s="80" t="s">
        <v>7</v>
      </c>
      <c r="F11" s="80" t="s">
        <v>7</v>
      </c>
      <c r="G11" s="81" t="s">
        <v>7</v>
      </c>
    </row>
    <row r="12" spans="1:12" ht="17.100000000000001" customHeight="1" x14ac:dyDescent="0.25">
      <c r="A12" s="66" t="s">
        <v>8</v>
      </c>
      <c r="B12" s="3" t="s">
        <v>9</v>
      </c>
      <c r="C12" s="69">
        <v>201152.09220000001</v>
      </c>
      <c r="D12" s="70">
        <v>219052.97155624695</v>
      </c>
      <c r="E12" s="70">
        <v>234515.35294547895</v>
      </c>
      <c r="F12" s="70">
        <v>252831.17799084171</v>
      </c>
      <c r="G12" s="71">
        <v>273066.05578329071</v>
      </c>
    </row>
    <row r="13" spans="1:12" ht="17.100000000000001" customHeight="1" x14ac:dyDescent="0.25">
      <c r="A13" s="66" t="s">
        <v>10</v>
      </c>
      <c r="B13" s="3" t="s">
        <v>5</v>
      </c>
      <c r="C13" s="47">
        <v>104.3</v>
      </c>
      <c r="D13" s="48">
        <v>101.76</v>
      </c>
      <c r="E13" s="48">
        <v>101.16</v>
      </c>
      <c r="F13" s="48">
        <v>102.28</v>
      </c>
      <c r="G13" s="49">
        <v>102.87</v>
      </c>
    </row>
    <row r="14" spans="1:12" ht="17.100000000000001" customHeight="1" x14ac:dyDescent="0.25">
      <c r="A14" s="66" t="s">
        <v>11</v>
      </c>
      <c r="B14" s="3" t="s">
        <v>5</v>
      </c>
      <c r="C14" s="72">
        <v>109.3222</v>
      </c>
      <c r="D14" s="73">
        <v>107.0157</v>
      </c>
      <c r="E14" s="73">
        <v>105.83110000000001</v>
      </c>
      <c r="F14" s="73">
        <v>105.4068</v>
      </c>
      <c r="G14" s="74">
        <v>104.9901</v>
      </c>
    </row>
    <row r="15" spans="1:12" ht="17.100000000000001" customHeight="1" x14ac:dyDescent="0.25">
      <c r="A15" s="28" t="s">
        <v>79</v>
      </c>
      <c r="B15" s="29"/>
      <c r="C15" s="79" t="s">
        <v>7</v>
      </c>
      <c r="D15" s="80"/>
      <c r="E15" s="80" t="s">
        <v>7</v>
      </c>
      <c r="F15" s="80" t="s">
        <v>7</v>
      </c>
      <c r="G15" s="81" t="s">
        <v>7</v>
      </c>
      <c r="K15" s="104"/>
      <c r="L15" s="104"/>
    </row>
    <row r="16" spans="1:12" ht="17.100000000000001" customHeight="1" x14ac:dyDescent="0.25">
      <c r="A16" s="66" t="s">
        <v>8</v>
      </c>
      <c r="B16" s="3" t="s">
        <v>9</v>
      </c>
      <c r="C16" s="69">
        <v>124387.353</v>
      </c>
      <c r="D16" s="70">
        <v>132097.55744541698</v>
      </c>
      <c r="E16" s="70">
        <v>141037.01242495683</v>
      </c>
      <c r="F16" s="70">
        <v>151204.06823910991</v>
      </c>
      <c r="G16" s="71">
        <v>161374.85596109324</v>
      </c>
    </row>
    <row r="17" spans="1:7" ht="17.100000000000001" customHeight="1" x14ac:dyDescent="0.25">
      <c r="A17" s="65" t="s">
        <v>12</v>
      </c>
      <c r="B17" s="3" t="s">
        <v>5</v>
      </c>
      <c r="C17" s="47">
        <v>104.6</v>
      </c>
      <c r="D17" s="48">
        <v>102.0453</v>
      </c>
      <c r="E17" s="48">
        <v>102.6905</v>
      </c>
      <c r="F17" s="48">
        <v>102.8283</v>
      </c>
      <c r="G17" s="49">
        <v>102.8293</v>
      </c>
    </row>
    <row r="18" spans="1:7" ht="17.100000000000001" customHeight="1" x14ac:dyDescent="0.25">
      <c r="A18" s="65" t="s">
        <v>13</v>
      </c>
      <c r="B18" s="3" t="s">
        <v>5</v>
      </c>
      <c r="C18" s="72">
        <v>110.94</v>
      </c>
      <c r="D18" s="73">
        <v>104.07</v>
      </c>
      <c r="E18" s="73">
        <v>103.97</v>
      </c>
      <c r="F18" s="73">
        <v>104.26</v>
      </c>
      <c r="G18" s="74">
        <v>103.79</v>
      </c>
    </row>
    <row r="19" spans="1:7" ht="17.100000000000001" customHeight="1" x14ac:dyDescent="0.25">
      <c r="A19" s="28" t="s">
        <v>14</v>
      </c>
      <c r="B19" s="29"/>
      <c r="C19" s="79" t="s">
        <v>7</v>
      </c>
      <c r="D19" s="80" t="s">
        <v>7</v>
      </c>
      <c r="E19" s="80" t="s">
        <v>7</v>
      </c>
      <c r="F19" s="80" t="s">
        <v>7</v>
      </c>
      <c r="G19" s="81" t="s">
        <v>7</v>
      </c>
    </row>
    <row r="20" spans="1:7" ht="17.100000000000001" customHeight="1" x14ac:dyDescent="0.25">
      <c r="A20" s="66" t="s">
        <v>10</v>
      </c>
      <c r="B20" s="3" t="s">
        <v>5</v>
      </c>
      <c r="C20" s="47">
        <v>97</v>
      </c>
      <c r="D20" s="48">
        <v>103.8</v>
      </c>
      <c r="E20" s="48">
        <v>101.7</v>
      </c>
      <c r="F20" s="48">
        <v>101.6</v>
      </c>
      <c r="G20" s="49">
        <v>102.9</v>
      </c>
    </row>
    <row r="21" spans="1:7" ht="17.100000000000001" customHeight="1" x14ac:dyDescent="0.25">
      <c r="A21" s="66" t="s">
        <v>15</v>
      </c>
      <c r="B21" s="3" t="s">
        <v>5</v>
      </c>
      <c r="C21" s="47">
        <v>108.28401082934982</v>
      </c>
      <c r="D21" s="48">
        <v>108.28613750133059</v>
      </c>
      <c r="E21" s="48">
        <v>105.25748562849807</v>
      </c>
      <c r="F21" s="48">
        <v>104.53061556247536</v>
      </c>
      <c r="G21" s="49">
        <v>104.23675097977753</v>
      </c>
    </row>
    <row r="22" spans="1:7" ht="17.100000000000001" customHeight="1" x14ac:dyDescent="0.25">
      <c r="A22" s="28" t="s">
        <v>16</v>
      </c>
      <c r="B22" s="29"/>
      <c r="C22" s="79" t="s">
        <v>7</v>
      </c>
      <c r="D22" s="80" t="s">
        <v>7</v>
      </c>
      <c r="E22" s="80" t="s">
        <v>7</v>
      </c>
      <c r="F22" s="80" t="s">
        <v>7</v>
      </c>
      <c r="G22" s="81" t="s">
        <v>7</v>
      </c>
    </row>
    <row r="23" spans="1:7" ht="17.100000000000001" customHeight="1" x14ac:dyDescent="0.25">
      <c r="A23" s="66" t="s">
        <v>8</v>
      </c>
      <c r="B23" s="3" t="s">
        <v>9</v>
      </c>
      <c r="C23" s="68">
        <v>39533.661</v>
      </c>
      <c r="D23" s="75">
        <v>43117.624600000003</v>
      </c>
      <c r="E23" s="75">
        <v>45301.877200000003</v>
      </c>
      <c r="F23" s="75">
        <v>48688.2889</v>
      </c>
      <c r="G23" s="76">
        <v>52582.548499999997</v>
      </c>
    </row>
    <row r="24" spans="1:7" ht="17.100000000000001" customHeight="1" x14ac:dyDescent="0.25">
      <c r="A24" s="66" t="s">
        <v>10</v>
      </c>
      <c r="B24" s="3" t="s">
        <v>5</v>
      </c>
      <c r="C24" s="47">
        <v>107.4</v>
      </c>
      <c r="D24" s="48">
        <v>100.8</v>
      </c>
      <c r="E24" s="48">
        <v>99.4</v>
      </c>
      <c r="F24" s="48">
        <v>102.9</v>
      </c>
      <c r="G24" s="49">
        <v>103.5</v>
      </c>
    </row>
    <row r="25" spans="1:7" ht="17.100000000000001" customHeight="1" x14ac:dyDescent="0.25">
      <c r="A25" s="66" t="s">
        <v>15</v>
      </c>
      <c r="B25" s="6" t="s">
        <v>5</v>
      </c>
      <c r="C25" s="47">
        <v>108.1403</v>
      </c>
      <c r="D25" s="48">
        <v>108.2</v>
      </c>
      <c r="E25" s="48">
        <v>105.7</v>
      </c>
      <c r="F25" s="48">
        <v>104.44629999999999</v>
      </c>
      <c r="G25" s="49">
        <v>104.3462</v>
      </c>
    </row>
    <row r="26" spans="1:7" ht="17.100000000000001" customHeight="1" x14ac:dyDescent="0.25">
      <c r="A26" s="28" t="s">
        <v>17</v>
      </c>
      <c r="B26" s="29"/>
      <c r="C26" s="79"/>
      <c r="D26" s="80"/>
      <c r="E26" s="80"/>
      <c r="F26" s="80"/>
      <c r="G26" s="81"/>
    </row>
    <row r="27" spans="1:7" ht="17.100000000000001" customHeight="1" x14ac:dyDescent="0.25">
      <c r="A27" s="66" t="s">
        <v>8</v>
      </c>
      <c r="B27" s="6" t="s">
        <v>9</v>
      </c>
      <c r="C27" s="68">
        <v>55589.1</v>
      </c>
      <c r="D27" s="75">
        <v>63803.979399999997</v>
      </c>
      <c r="E27" s="75">
        <v>69974.749299999996</v>
      </c>
      <c r="F27" s="75">
        <v>75524.534199999995</v>
      </c>
      <c r="G27" s="76">
        <v>81357.342999999993</v>
      </c>
    </row>
    <row r="28" spans="1:7" ht="17.100000000000001" customHeight="1" x14ac:dyDescent="0.25">
      <c r="A28" s="66" t="s">
        <v>10</v>
      </c>
      <c r="B28" s="6" t="s">
        <v>5</v>
      </c>
      <c r="C28" s="47">
        <v>107.2</v>
      </c>
      <c r="D28" s="48">
        <v>105.64</v>
      </c>
      <c r="E28" s="48">
        <v>104.3</v>
      </c>
      <c r="F28" s="48">
        <v>103.75</v>
      </c>
      <c r="G28" s="49">
        <v>103.55</v>
      </c>
    </row>
    <row r="29" spans="1:7" ht="17.100000000000001" customHeight="1" x14ac:dyDescent="0.25">
      <c r="A29" s="66" t="s">
        <v>15</v>
      </c>
      <c r="B29" s="6" t="s">
        <v>5</v>
      </c>
      <c r="C29" s="47">
        <v>107.68300000000001</v>
      </c>
      <c r="D29" s="48">
        <v>108.65</v>
      </c>
      <c r="E29" s="48">
        <v>105.15</v>
      </c>
      <c r="F29" s="48">
        <v>104.03</v>
      </c>
      <c r="G29" s="49">
        <v>104.03</v>
      </c>
    </row>
    <row r="30" spans="1:7" ht="17.100000000000001" customHeight="1" x14ac:dyDescent="0.25">
      <c r="A30" s="92" t="s">
        <v>18</v>
      </c>
      <c r="B30" s="93" t="s">
        <v>19</v>
      </c>
      <c r="C30" s="72">
        <v>27.635357600322287</v>
      </c>
      <c r="D30" s="73">
        <v>29.127191905550951</v>
      </c>
      <c r="E30" s="73">
        <v>29.838024854717293</v>
      </c>
      <c r="F30" s="73">
        <v>29.871527238122397</v>
      </c>
      <c r="G30" s="74">
        <v>29.794015505378812</v>
      </c>
    </row>
    <row r="31" spans="1:7" ht="17.100000000000001" customHeight="1" x14ac:dyDescent="0.25">
      <c r="A31" s="28" t="s">
        <v>20</v>
      </c>
      <c r="B31" s="29"/>
      <c r="C31" s="79" t="s">
        <v>7</v>
      </c>
      <c r="D31" s="80" t="s">
        <v>7</v>
      </c>
      <c r="E31" s="80" t="s">
        <v>7</v>
      </c>
      <c r="F31" s="80" t="s">
        <v>7</v>
      </c>
      <c r="G31" s="81" t="s">
        <v>7</v>
      </c>
    </row>
    <row r="32" spans="1:7" ht="17.100000000000001" customHeight="1" x14ac:dyDescent="0.25">
      <c r="A32" s="66" t="s">
        <v>8</v>
      </c>
      <c r="B32" s="6" t="s">
        <v>9</v>
      </c>
      <c r="C32" s="68">
        <v>17224.2</v>
      </c>
      <c r="D32" s="75">
        <v>19729.284800000001</v>
      </c>
      <c r="E32" s="75">
        <v>21422.598000000002</v>
      </c>
      <c r="F32" s="75">
        <v>22910.4617</v>
      </c>
      <c r="G32" s="76">
        <v>24370.012699999999</v>
      </c>
    </row>
    <row r="33" spans="1:7" ht="17.100000000000001" customHeight="1" x14ac:dyDescent="0.25">
      <c r="A33" s="66" t="s">
        <v>10</v>
      </c>
      <c r="B33" s="6" t="s">
        <v>5</v>
      </c>
      <c r="C33" s="47">
        <v>103.3</v>
      </c>
      <c r="D33" s="48">
        <v>102.74</v>
      </c>
      <c r="E33" s="48">
        <v>102.34</v>
      </c>
      <c r="F33" s="48">
        <v>102.34</v>
      </c>
      <c r="G33" s="49">
        <v>102.25</v>
      </c>
    </row>
    <row r="34" spans="1:7" ht="17.100000000000001" customHeight="1" x14ac:dyDescent="0.25">
      <c r="A34" s="66" t="s">
        <v>15</v>
      </c>
      <c r="B34" s="6" t="s">
        <v>5</v>
      </c>
      <c r="C34" s="47">
        <v>110.28919999999999</v>
      </c>
      <c r="D34" s="48">
        <v>111.4892</v>
      </c>
      <c r="E34" s="48">
        <v>106.1</v>
      </c>
      <c r="F34" s="48">
        <v>104.5</v>
      </c>
      <c r="G34" s="49">
        <v>104.03</v>
      </c>
    </row>
    <row r="35" spans="1:7" ht="17.100000000000001" customHeight="1" thickBot="1" x14ac:dyDescent="0.3">
      <c r="A35" s="67" t="s">
        <v>18</v>
      </c>
      <c r="B35" s="5" t="s">
        <v>19</v>
      </c>
      <c r="C35" s="77">
        <v>8.5627744716045253</v>
      </c>
      <c r="D35" s="78">
        <v>9.0066273284651839</v>
      </c>
      <c r="E35" s="78">
        <v>9.1348381805008767</v>
      </c>
      <c r="F35" s="78">
        <v>9.0615650656937099</v>
      </c>
      <c r="G35" s="103">
        <v>8.9245851631373796</v>
      </c>
    </row>
    <row r="36" spans="1:7" ht="17.100000000000001" customHeight="1" x14ac:dyDescent="0.25">
      <c r="A36" s="30" t="s">
        <v>21</v>
      </c>
      <c r="B36" s="31"/>
      <c r="C36" s="82" t="s">
        <v>7</v>
      </c>
      <c r="D36" s="83" t="s">
        <v>7</v>
      </c>
      <c r="E36" s="83" t="s">
        <v>7</v>
      </c>
      <c r="F36" s="83" t="s">
        <v>7</v>
      </c>
      <c r="G36" s="84" t="s">
        <v>7</v>
      </c>
    </row>
    <row r="37" spans="1:7" ht="17.100000000000001" customHeight="1" x14ac:dyDescent="0.25">
      <c r="A37" s="66" t="s">
        <v>8</v>
      </c>
      <c r="B37" s="3" t="s">
        <v>9</v>
      </c>
      <c r="C37" s="68">
        <v>52836.810700000002</v>
      </c>
      <c r="D37" s="75">
        <v>53445.803099999997</v>
      </c>
      <c r="E37" s="75">
        <v>55834.706299999998</v>
      </c>
      <c r="F37" s="75">
        <v>60089.956599999998</v>
      </c>
      <c r="G37" s="76">
        <v>64711.586499999998</v>
      </c>
    </row>
    <row r="38" spans="1:7" ht="17.100000000000001" customHeight="1" x14ac:dyDescent="0.25">
      <c r="A38" s="65" t="s">
        <v>10</v>
      </c>
      <c r="B38" s="3" t="s">
        <v>5</v>
      </c>
      <c r="C38" s="47">
        <v>100.9597</v>
      </c>
      <c r="D38" s="48">
        <v>101.15260000000001</v>
      </c>
      <c r="E38" s="48">
        <v>104.46980000000001</v>
      </c>
      <c r="F38" s="48">
        <v>107.6212</v>
      </c>
      <c r="G38" s="49">
        <v>107.69119999999999</v>
      </c>
    </row>
    <row r="39" spans="1:7" ht="17.100000000000001" customHeight="1" x14ac:dyDescent="0.25">
      <c r="A39" s="66" t="s">
        <v>18</v>
      </c>
      <c r="B39" s="3" t="s">
        <v>19</v>
      </c>
      <c r="C39" s="47">
        <v>26.267094774965503</v>
      </c>
      <c r="D39" s="48">
        <v>24.398574792342657</v>
      </c>
      <c r="E39" s="48">
        <v>23.808550527171953</v>
      </c>
      <c r="F39" s="48">
        <v>23.76683013444514</v>
      </c>
      <c r="G39" s="49">
        <v>23.698143774909937</v>
      </c>
    </row>
    <row r="40" spans="1:7" ht="17.100000000000001" customHeight="1" x14ac:dyDescent="0.25">
      <c r="A40" s="28" t="s">
        <v>22</v>
      </c>
      <c r="B40" s="29"/>
      <c r="C40" s="79" t="s">
        <v>7</v>
      </c>
      <c r="D40" s="80"/>
      <c r="E40" s="80"/>
      <c r="F40" s="80"/>
      <c r="G40" s="81"/>
    </row>
    <row r="41" spans="1:7" ht="17.100000000000001" customHeight="1" x14ac:dyDescent="0.25">
      <c r="A41" s="66" t="s">
        <v>8</v>
      </c>
      <c r="B41" s="3" t="s">
        <v>9</v>
      </c>
      <c r="C41" s="68">
        <v>62556.7304</v>
      </c>
      <c r="D41" s="75">
        <v>63666.799599999998</v>
      </c>
      <c r="E41" s="75">
        <v>66745.688399999999</v>
      </c>
      <c r="F41" s="75">
        <v>72031.707699999999</v>
      </c>
      <c r="G41" s="76">
        <v>77328.178499999995</v>
      </c>
    </row>
    <row r="42" spans="1:7" ht="17.100000000000001" customHeight="1" x14ac:dyDescent="0.25">
      <c r="A42" s="65" t="s">
        <v>10</v>
      </c>
      <c r="B42" s="3" t="s">
        <v>5</v>
      </c>
      <c r="C42" s="47">
        <v>99.915800000000004</v>
      </c>
      <c r="D42" s="48">
        <v>101.7745</v>
      </c>
      <c r="E42" s="48">
        <v>104.8359</v>
      </c>
      <c r="F42" s="48">
        <v>107.9196</v>
      </c>
      <c r="G42" s="49">
        <v>107.35299999999999</v>
      </c>
    </row>
    <row r="43" spans="1:7" ht="17.100000000000001" customHeight="1" x14ac:dyDescent="0.25">
      <c r="A43" s="66" t="s">
        <v>18</v>
      </c>
      <c r="B43" s="3" t="s">
        <v>19</v>
      </c>
      <c r="C43" s="47">
        <v>31.099219359747725</v>
      </c>
      <c r="D43" s="48">
        <v>29.064567874922464</v>
      </c>
      <c r="E43" s="48">
        <v>28.461116750645022</v>
      </c>
      <c r="F43" s="48">
        <v>28.490041565446965</v>
      </c>
      <c r="G43" s="49">
        <v>28.318488095557655</v>
      </c>
    </row>
    <row r="44" spans="1:7" ht="17.100000000000001" customHeight="1" x14ac:dyDescent="0.25">
      <c r="A44" s="28" t="s">
        <v>23</v>
      </c>
      <c r="B44" s="29"/>
      <c r="C44" s="79" t="s">
        <v>7</v>
      </c>
      <c r="D44" s="80"/>
      <c r="E44" s="80"/>
      <c r="F44" s="80"/>
      <c r="G44" s="81"/>
    </row>
    <row r="45" spans="1:7" ht="17.100000000000001" customHeight="1" x14ac:dyDescent="0.25">
      <c r="A45" s="66" t="s">
        <v>8</v>
      </c>
      <c r="B45" s="3" t="s">
        <v>9</v>
      </c>
      <c r="C45" s="68">
        <v>11744.4118</v>
      </c>
      <c r="D45" s="75">
        <v>13078.7448</v>
      </c>
      <c r="E45" s="75">
        <v>14502.2009</v>
      </c>
      <c r="F45" s="75">
        <v>15990.670400000001</v>
      </c>
      <c r="G45" s="76">
        <v>17565.8295</v>
      </c>
    </row>
    <row r="46" spans="1:7" ht="17.100000000000001" customHeight="1" x14ac:dyDescent="0.25">
      <c r="A46" s="65" t="s">
        <v>10</v>
      </c>
      <c r="B46" s="3" t="s">
        <v>5</v>
      </c>
      <c r="C46" s="47">
        <v>110.1232</v>
      </c>
      <c r="D46" s="48">
        <v>111.3614</v>
      </c>
      <c r="E46" s="48">
        <v>110.8837</v>
      </c>
      <c r="F46" s="48">
        <v>110.2637</v>
      </c>
      <c r="G46" s="49">
        <v>109.8505</v>
      </c>
    </row>
    <row r="47" spans="1:7" ht="17.100000000000001" customHeight="1" x14ac:dyDescent="0.25">
      <c r="A47" s="66" t="s">
        <v>18</v>
      </c>
      <c r="B47" s="3" t="s">
        <v>19</v>
      </c>
      <c r="C47" s="47">
        <v>5.8385730277778336</v>
      </c>
      <c r="D47" s="48">
        <v>5.9705854283020896</v>
      </c>
      <c r="E47" s="48">
        <v>6.1839025538645771</v>
      </c>
      <c r="F47" s="48">
        <v>6.3246433952774721</v>
      </c>
      <c r="G47" s="49">
        <v>6.4328132801465818</v>
      </c>
    </row>
    <row r="48" spans="1:7" ht="17.100000000000001" customHeight="1" x14ac:dyDescent="0.25">
      <c r="A48" s="28" t="s">
        <v>24</v>
      </c>
      <c r="B48" s="29"/>
      <c r="C48" s="79" t="s">
        <v>7</v>
      </c>
      <c r="D48" s="80"/>
      <c r="E48" s="80"/>
      <c r="F48" s="80"/>
      <c r="G48" s="81"/>
    </row>
    <row r="49" spans="1:7" ht="17.100000000000001" customHeight="1" x14ac:dyDescent="0.25">
      <c r="A49" s="66" t="s">
        <v>8</v>
      </c>
      <c r="B49" s="3" t="s">
        <v>9</v>
      </c>
      <c r="C49" s="68">
        <v>197499.6833</v>
      </c>
      <c r="D49" s="75">
        <v>219938.46890000001</v>
      </c>
      <c r="E49" s="75">
        <v>243875.99189999999</v>
      </c>
      <c r="F49" s="75">
        <v>268906.8124</v>
      </c>
      <c r="G49" s="76">
        <v>295395.4448</v>
      </c>
    </row>
    <row r="50" spans="1:7" ht="17.100000000000001" customHeight="1" x14ac:dyDescent="0.25">
      <c r="A50" s="65" t="s">
        <v>10</v>
      </c>
      <c r="B50" s="3" t="s">
        <v>5</v>
      </c>
      <c r="C50" s="47">
        <v>110.1232</v>
      </c>
      <c r="D50" s="48">
        <v>111.3614</v>
      </c>
      <c r="E50" s="48">
        <v>110.8837</v>
      </c>
      <c r="F50" s="48">
        <v>110.2637</v>
      </c>
      <c r="G50" s="49">
        <v>109.8505</v>
      </c>
    </row>
    <row r="51" spans="1:7" ht="17.100000000000001" customHeight="1" x14ac:dyDescent="0.25">
      <c r="A51" s="66" t="s">
        <v>18</v>
      </c>
      <c r="B51" s="3" t="s">
        <v>19</v>
      </c>
      <c r="C51" s="47">
        <v>98.184255077810221</v>
      </c>
      <c r="D51" s="48">
        <v>100.40423890964003</v>
      </c>
      <c r="E51" s="48">
        <v>103.99148236435387</v>
      </c>
      <c r="F51" s="48">
        <v>106.3582484315841</v>
      </c>
      <c r="G51" s="49">
        <v>108.17728477919286</v>
      </c>
    </row>
    <row r="52" spans="1:7" ht="17.100000000000001" customHeight="1" x14ac:dyDescent="0.25">
      <c r="A52" s="28" t="s">
        <v>25</v>
      </c>
      <c r="B52" s="29"/>
      <c r="C52" s="79" t="s">
        <v>7</v>
      </c>
      <c r="D52" s="80" t="s">
        <v>7</v>
      </c>
      <c r="E52" s="80" t="s">
        <v>7</v>
      </c>
      <c r="F52" s="80" t="s">
        <v>7</v>
      </c>
      <c r="G52" s="81" t="s">
        <v>7</v>
      </c>
    </row>
    <row r="53" spans="1:7" ht="17.100000000000001" customHeight="1" x14ac:dyDescent="0.25">
      <c r="A53" s="66" t="s">
        <v>8</v>
      </c>
      <c r="B53" s="3" t="s">
        <v>9</v>
      </c>
      <c r="C53" s="50">
        <v>45553.207399999999</v>
      </c>
      <c r="D53" s="51">
        <v>53159.107900000003</v>
      </c>
      <c r="E53" s="51">
        <v>58308.8802</v>
      </c>
      <c r="F53" s="51">
        <v>62443.941400000003</v>
      </c>
      <c r="G53" s="52">
        <v>66883.870200000005</v>
      </c>
    </row>
    <row r="54" spans="1:7" ht="17.100000000000001" customHeight="1" x14ac:dyDescent="0.25">
      <c r="A54" s="66" t="s">
        <v>26</v>
      </c>
      <c r="B54" s="3" t="s">
        <v>5</v>
      </c>
      <c r="C54" s="37">
        <v>118.8349</v>
      </c>
      <c r="D54" s="38">
        <v>116.69670000000001</v>
      </c>
      <c r="E54" s="38">
        <v>109.6875</v>
      </c>
      <c r="F54" s="38">
        <v>107.0916</v>
      </c>
      <c r="G54" s="39">
        <v>107.1103</v>
      </c>
    </row>
    <row r="55" spans="1:7" ht="17.100000000000001" customHeight="1" x14ac:dyDescent="0.25">
      <c r="A55" s="66" t="s">
        <v>18</v>
      </c>
      <c r="B55" s="3" t="s">
        <v>27</v>
      </c>
      <c r="C55" s="47">
        <v>22.64615142789949</v>
      </c>
      <c r="D55" s="48">
        <v>24.267695399124118</v>
      </c>
      <c r="E55" s="48">
        <v>24.863566273017476</v>
      </c>
      <c r="F55" s="48">
        <v>24.69788018084617</v>
      </c>
      <c r="G55" s="49">
        <v>24.493659604868661</v>
      </c>
    </row>
    <row r="56" spans="1:7" ht="31.5" x14ac:dyDescent="0.25">
      <c r="A56" s="28" t="s">
        <v>28</v>
      </c>
      <c r="B56" s="33" t="s">
        <v>29</v>
      </c>
      <c r="C56" s="53">
        <v>87951.5</v>
      </c>
      <c r="D56" s="54">
        <v>101516.21920000001</v>
      </c>
      <c r="E56" s="54">
        <v>111178.57739999999</v>
      </c>
      <c r="F56" s="54">
        <v>119061.0422</v>
      </c>
      <c r="G56" s="55">
        <v>127423.09239999999</v>
      </c>
    </row>
    <row r="57" spans="1:7" ht="17.100000000000001" customHeight="1" x14ac:dyDescent="0.25">
      <c r="A57" s="66" t="s">
        <v>30</v>
      </c>
      <c r="B57" s="32" t="s">
        <v>5</v>
      </c>
      <c r="C57" s="56">
        <v>118.28270000000001</v>
      </c>
      <c r="D57" s="57">
        <v>115.423</v>
      </c>
      <c r="E57" s="57">
        <v>109.518</v>
      </c>
      <c r="F57" s="57">
        <v>107.0899</v>
      </c>
      <c r="G57" s="58">
        <v>107.02330000000001</v>
      </c>
    </row>
    <row r="58" spans="1:7" ht="17.100000000000001" customHeight="1" x14ac:dyDescent="0.25">
      <c r="A58" s="28" t="s">
        <v>31</v>
      </c>
      <c r="B58" s="33" t="s">
        <v>5</v>
      </c>
      <c r="C58" s="59">
        <v>109.06659999999999</v>
      </c>
      <c r="D58" s="60">
        <v>105.2745</v>
      </c>
      <c r="E58" s="60">
        <v>103.66119999999999</v>
      </c>
      <c r="F58" s="60">
        <v>102.9513</v>
      </c>
      <c r="G58" s="61">
        <v>102.87739999999999</v>
      </c>
    </row>
    <row r="59" spans="1:7" ht="17.100000000000001" customHeight="1" x14ac:dyDescent="0.25">
      <c r="A59" s="34" t="s">
        <v>32</v>
      </c>
      <c r="B59" s="35" t="s">
        <v>5</v>
      </c>
      <c r="C59" s="59">
        <v>107.3306</v>
      </c>
      <c r="D59" s="62">
        <v>104.61239999999999</v>
      </c>
      <c r="E59" s="62">
        <v>102.8507</v>
      </c>
      <c r="F59" s="62">
        <v>102.64360000000001</v>
      </c>
      <c r="G59" s="63">
        <v>102.56489999999999</v>
      </c>
    </row>
    <row r="60" spans="1:7" ht="32.25" customHeight="1" x14ac:dyDescent="0.25">
      <c r="A60" s="28" t="s">
        <v>33</v>
      </c>
      <c r="B60" s="33" t="s">
        <v>29</v>
      </c>
      <c r="C60" s="53">
        <v>15453</v>
      </c>
      <c r="D60" s="54">
        <v>17733</v>
      </c>
      <c r="E60" s="54">
        <v>19187.106</v>
      </c>
      <c r="F60" s="54">
        <v>19954.590199999999</v>
      </c>
      <c r="G60" s="55">
        <v>20752.773799999999</v>
      </c>
    </row>
    <row r="61" spans="1:7" ht="17.100000000000001" customHeight="1" x14ac:dyDescent="0.25">
      <c r="A61" s="65" t="s">
        <v>30</v>
      </c>
      <c r="B61" s="3" t="s">
        <v>5</v>
      </c>
      <c r="C61" s="47">
        <v>107.4991</v>
      </c>
      <c r="D61" s="48">
        <v>114.7544</v>
      </c>
      <c r="E61" s="48">
        <v>108.2</v>
      </c>
      <c r="F61" s="48">
        <v>104</v>
      </c>
      <c r="G61" s="49">
        <v>104</v>
      </c>
    </row>
    <row r="62" spans="1:7" ht="17.100000000000001" customHeight="1" x14ac:dyDescent="0.25">
      <c r="A62" s="65" t="s">
        <v>34</v>
      </c>
      <c r="B62" s="3" t="s">
        <v>29</v>
      </c>
      <c r="C62" s="50">
        <v>16843.77</v>
      </c>
      <c r="D62" s="51">
        <v>19328.97</v>
      </c>
      <c r="E62" s="51">
        <v>20913.945500000002</v>
      </c>
      <c r="F62" s="51">
        <v>21750.503400000001</v>
      </c>
      <c r="G62" s="52">
        <v>22620.523499999999</v>
      </c>
    </row>
    <row r="63" spans="1:7" ht="17.100000000000001" customHeight="1" x14ac:dyDescent="0.25">
      <c r="A63" s="65" t="s">
        <v>35</v>
      </c>
      <c r="B63" s="3" t="s">
        <v>29</v>
      </c>
      <c r="C63" s="50">
        <v>13289.58</v>
      </c>
      <c r="D63" s="51">
        <v>15250.38</v>
      </c>
      <c r="E63" s="51">
        <v>16500.911199999999</v>
      </c>
      <c r="F63" s="51">
        <v>17160.9476</v>
      </c>
      <c r="G63" s="52">
        <v>17847.3855</v>
      </c>
    </row>
    <row r="64" spans="1:7" ht="17.100000000000001" customHeight="1" thickBot="1" x14ac:dyDescent="0.3">
      <c r="A64" s="94" t="s">
        <v>36</v>
      </c>
      <c r="B64" s="4" t="s">
        <v>29</v>
      </c>
      <c r="C64" s="95">
        <v>14989.41</v>
      </c>
      <c r="D64" s="96">
        <v>17201.009999999998</v>
      </c>
      <c r="E64" s="96">
        <v>18611.4928</v>
      </c>
      <c r="F64" s="96">
        <v>19355.952499999999</v>
      </c>
      <c r="G64" s="97">
        <v>20130.190600000002</v>
      </c>
    </row>
    <row r="65" spans="1:7" ht="17.100000000000001" customHeight="1" x14ac:dyDescent="0.25">
      <c r="A65" s="30" t="s">
        <v>37</v>
      </c>
      <c r="B65" s="36"/>
      <c r="C65" s="88"/>
      <c r="D65" s="89"/>
      <c r="E65" s="89"/>
      <c r="F65" s="89"/>
      <c r="G65" s="90"/>
    </row>
    <row r="66" spans="1:7" ht="17.100000000000001" customHeight="1" x14ac:dyDescent="0.25">
      <c r="A66" s="66" t="s">
        <v>38</v>
      </c>
      <c r="B66" s="6" t="s">
        <v>39</v>
      </c>
      <c r="C66" s="47">
        <v>433.77809999999999</v>
      </c>
      <c r="D66" s="48">
        <v>383.53140000000002</v>
      </c>
      <c r="E66" s="48">
        <v>385.2047</v>
      </c>
      <c r="F66" s="48">
        <v>411.04289999999997</v>
      </c>
      <c r="G66" s="49">
        <v>430.0521</v>
      </c>
    </row>
    <row r="67" spans="1:7" ht="17.100000000000001" customHeight="1" x14ac:dyDescent="0.25">
      <c r="A67" s="66" t="s">
        <v>40</v>
      </c>
      <c r="B67" s="6" t="s">
        <v>5</v>
      </c>
      <c r="C67" s="47">
        <v>102.18989999999999</v>
      </c>
      <c r="D67" s="48">
        <v>88.416499999999999</v>
      </c>
      <c r="E67" s="48">
        <v>100.4363</v>
      </c>
      <c r="F67" s="48">
        <v>106.7076</v>
      </c>
      <c r="G67" s="49">
        <v>104.6246</v>
      </c>
    </row>
    <row r="68" spans="1:7" ht="17.100000000000001" customHeight="1" x14ac:dyDescent="0.25">
      <c r="A68" s="66" t="s">
        <v>41</v>
      </c>
      <c r="B68" s="6" t="s">
        <v>5</v>
      </c>
      <c r="C68" s="47">
        <v>102.5</v>
      </c>
      <c r="D68" s="48">
        <v>101.73909999999999</v>
      </c>
      <c r="E68" s="48">
        <v>105.0921</v>
      </c>
      <c r="F68" s="48">
        <v>105.208</v>
      </c>
      <c r="G68" s="49">
        <v>104.68680000000001</v>
      </c>
    </row>
    <row r="69" spans="1:7" ht="17.100000000000001" customHeight="1" x14ac:dyDescent="0.25">
      <c r="A69" s="92" t="s">
        <v>18</v>
      </c>
      <c r="B69" s="105" t="s">
        <v>27</v>
      </c>
      <c r="C69" s="72">
        <v>19.93512569069863</v>
      </c>
      <c r="D69" s="73">
        <v>16.907491088232099</v>
      </c>
      <c r="E69" s="73">
        <v>16.7121410806744</v>
      </c>
      <c r="F69" s="73">
        <v>17.0476578163162</v>
      </c>
      <c r="G69" s="74">
        <v>16.8630514721734</v>
      </c>
    </row>
    <row r="70" spans="1:7" ht="17.100000000000001" customHeight="1" x14ac:dyDescent="0.25">
      <c r="A70" s="28" t="s">
        <v>42</v>
      </c>
      <c r="B70" s="33"/>
      <c r="C70" s="85" t="s">
        <v>7</v>
      </c>
      <c r="D70" s="86" t="s">
        <v>7</v>
      </c>
      <c r="E70" s="86" t="s">
        <v>7</v>
      </c>
      <c r="F70" s="86"/>
      <c r="G70" s="87" t="s">
        <v>7</v>
      </c>
    </row>
    <row r="71" spans="1:7" ht="17.100000000000001" customHeight="1" x14ac:dyDescent="0.25">
      <c r="A71" s="66" t="s">
        <v>38</v>
      </c>
      <c r="B71" s="3" t="s">
        <v>39</v>
      </c>
      <c r="C71" s="47">
        <v>198.81469999999999</v>
      </c>
      <c r="D71" s="48">
        <v>202.6653</v>
      </c>
      <c r="E71" s="48">
        <v>214.29150000000001</v>
      </c>
      <c r="F71" s="48">
        <v>236.24459999999999</v>
      </c>
      <c r="G71" s="49">
        <v>248.92930000000001</v>
      </c>
    </row>
    <row r="72" spans="1:7" ht="17.100000000000001" customHeight="1" x14ac:dyDescent="0.25">
      <c r="A72" s="66" t="s">
        <v>41</v>
      </c>
      <c r="B72" s="3" t="s">
        <v>5</v>
      </c>
      <c r="C72" s="47">
        <v>102.1005</v>
      </c>
      <c r="D72" s="48">
        <v>105.37260000000001</v>
      </c>
      <c r="E72" s="48">
        <v>105.15309999999999</v>
      </c>
      <c r="F72" s="48">
        <v>106.64230000000001</v>
      </c>
      <c r="G72" s="49">
        <v>105.33240000000001</v>
      </c>
    </row>
    <row r="73" spans="1:7" ht="17.100000000000001" customHeight="1" x14ac:dyDescent="0.25">
      <c r="A73" s="66" t="s">
        <v>18</v>
      </c>
      <c r="B73" s="3" t="s">
        <v>27</v>
      </c>
      <c r="C73" s="47">
        <v>9.1369205445331172</v>
      </c>
      <c r="D73" s="48">
        <v>8.9342404654322447</v>
      </c>
      <c r="E73" s="48">
        <v>9.2970562934183896</v>
      </c>
      <c r="F73" s="48">
        <v>9.798045658378939</v>
      </c>
      <c r="G73" s="49">
        <v>9.76092803367799</v>
      </c>
    </row>
    <row r="74" spans="1:7" ht="17.100000000000001" customHeight="1" x14ac:dyDescent="0.25">
      <c r="A74" s="28" t="s">
        <v>43</v>
      </c>
      <c r="B74" s="33"/>
      <c r="C74" s="85" t="s">
        <v>7</v>
      </c>
      <c r="D74" s="86" t="s">
        <v>7</v>
      </c>
      <c r="E74" s="86" t="s">
        <v>7</v>
      </c>
      <c r="F74" s="86" t="s">
        <v>7</v>
      </c>
      <c r="G74" s="87" t="s">
        <v>7</v>
      </c>
    </row>
    <row r="75" spans="1:7" ht="17.100000000000001" customHeight="1" x14ac:dyDescent="0.25">
      <c r="A75" s="66" t="s">
        <v>38</v>
      </c>
      <c r="B75" s="3" t="s">
        <v>39</v>
      </c>
      <c r="C75" s="47">
        <v>234.96340000000001</v>
      </c>
      <c r="D75" s="48">
        <v>180.86609999999999</v>
      </c>
      <c r="E75" s="48">
        <v>170.91319999999999</v>
      </c>
      <c r="F75" s="48">
        <v>174.79830000000001</v>
      </c>
      <c r="G75" s="49">
        <v>181.12280000000001</v>
      </c>
    </row>
    <row r="76" spans="1:7" ht="17.100000000000001" customHeight="1" x14ac:dyDescent="0.25">
      <c r="A76" s="66" t="s">
        <v>41</v>
      </c>
      <c r="B76" s="3" t="s">
        <v>5</v>
      </c>
      <c r="C76" s="47">
        <v>102.8505</v>
      </c>
      <c r="D76" s="48">
        <v>98.664500000000004</v>
      </c>
      <c r="E76" s="48">
        <v>105.129</v>
      </c>
      <c r="F76" s="48">
        <v>103.825</v>
      </c>
      <c r="G76" s="49">
        <v>104.23099999999999</v>
      </c>
    </row>
    <row r="77" spans="1:7" ht="17.100000000000001" customHeight="1" x14ac:dyDescent="0.25">
      <c r="A77" s="66" t="s">
        <v>18</v>
      </c>
      <c r="B77" s="3" t="s">
        <v>27</v>
      </c>
      <c r="C77" s="47">
        <v>10.798205146165515</v>
      </c>
      <c r="D77" s="48">
        <v>7.9732506227998305</v>
      </c>
      <c r="E77" s="48">
        <v>7.4150847872560304</v>
      </c>
      <c r="F77" s="48">
        <v>7.2496121579372392</v>
      </c>
      <c r="G77" s="49">
        <v>7.1021234384953962</v>
      </c>
    </row>
    <row r="78" spans="1:7" ht="17.100000000000001" customHeight="1" x14ac:dyDescent="0.25">
      <c r="A78" s="28" t="s">
        <v>44</v>
      </c>
      <c r="B78" s="33"/>
      <c r="C78" s="85" t="s">
        <v>7</v>
      </c>
      <c r="D78" s="86" t="s">
        <v>7</v>
      </c>
      <c r="E78" s="86" t="s">
        <v>7</v>
      </c>
      <c r="F78" s="86" t="s">
        <v>7</v>
      </c>
      <c r="G78" s="87" t="s">
        <v>7</v>
      </c>
    </row>
    <row r="79" spans="1:7" ht="17.100000000000001" customHeight="1" x14ac:dyDescent="0.25">
      <c r="A79" s="66" t="s">
        <v>38</v>
      </c>
      <c r="B79" s="3" t="s">
        <v>39</v>
      </c>
      <c r="C79" s="37">
        <v>41.966000000000001</v>
      </c>
      <c r="D79" s="38">
        <v>46.896700000000003</v>
      </c>
      <c r="E79" s="38">
        <v>50.9589</v>
      </c>
      <c r="F79" s="38">
        <v>54.732900000000001</v>
      </c>
      <c r="G79" s="39">
        <v>58.339799999999997</v>
      </c>
    </row>
    <row r="80" spans="1:7" ht="17.100000000000001" customHeight="1" x14ac:dyDescent="0.25">
      <c r="A80" s="66" t="s">
        <v>41</v>
      </c>
      <c r="B80" s="3" t="s">
        <v>5</v>
      </c>
      <c r="C80" s="37">
        <v>104.1</v>
      </c>
      <c r="D80" s="38">
        <v>108.6</v>
      </c>
      <c r="E80" s="38">
        <v>106.5</v>
      </c>
      <c r="F80" s="38">
        <v>105.3</v>
      </c>
      <c r="G80" s="39">
        <v>104.5</v>
      </c>
    </row>
    <row r="81" spans="1:7" ht="17.100000000000001" customHeight="1" x14ac:dyDescent="0.25">
      <c r="A81" s="66" t="s">
        <v>18</v>
      </c>
      <c r="B81" s="3" t="s">
        <v>27</v>
      </c>
      <c r="C81" s="47">
        <v>1.9286300639332847</v>
      </c>
      <c r="D81" s="48">
        <v>2.0673810209998278</v>
      </c>
      <c r="E81" s="48">
        <v>2.2108565293102078</v>
      </c>
      <c r="F81" s="48">
        <v>2.2700008940542502</v>
      </c>
      <c r="G81" s="49">
        <v>2.2875996891453405</v>
      </c>
    </row>
    <row r="82" spans="1:7" ht="17.100000000000001" customHeight="1" x14ac:dyDescent="0.25">
      <c r="A82" s="28" t="s">
        <v>45</v>
      </c>
      <c r="B82" s="33"/>
      <c r="C82" s="85" t="s">
        <v>7</v>
      </c>
      <c r="D82" s="86" t="s">
        <v>7</v>
      </c>
      <c r="E82" s="86" t="s">
        <v>7</v>
      </c>
      <c r="F82" s="86" t="s">
        <v>7</v>
      </c>
      <c r="G82" s="87" t="s">
        <v>7</v>
      </c>
    </row>
    <row r="83" spans="1:7" ht="17.100000000000001" customHeight="1" x14ac:dyDescent="0.25">
      <c r="A83" s="66" t="s">
        <v>38</v>
      </c>
      <c r="B83" s="6" t="s">
        <v>39</v>
      </c>
      <c r="C83" s="47">
        <v>299.56639999999999</v>
      </c>
      <c r="D83" s="48">
        <v>312.10559999999998</v>
      </c>
      <c r="E83" s="48">
        <v>312.52629999999999</v>
      </c>
      <c r="F83" s="48">
        <v>329.09890000000001</v>
      </c>
      <c r="G83" s="49">
        <v>342.41120000000001</v>
      </c>
    </row>
    <row r="84" spans="1:7" ht="17.100000000000001" customHeight="1" x14ac:dyDescent="0.25">
      <c r="A84" s="66" t="s">
        <v>40</v>
      </c>
      <c r="B84" s="6" t="s">
        <v>5</v>
      </c>
      <c r="C84" s="47">
        <v>98.910799999999995</v>
      </c>
      <c r="D84" s="48">
        <v>104.1858</v>
      </c>
      <c r="E84" s="48">
        <v>100.1348</v>
      </c>
      <c r="F84" s="48">
        <v>104.61750000000001</v>
      </c>
      <c r="G84" s="49">
        <v>103.8703</v>
      </c>
    </row>
    <row r="85" spans="1:7" ht="17.100000000000001" customHeight="1" x14ac:dyDescent="0.25">
      <c r="A85" s="66" t="s">
        <v>41</v>
      </c>
      <c r="B85" s="6" t="s">
        <v>5</v>
      </c>
      <c r="C85" s="47">
        <v>101.9</v>
      </c>
      <c r="D85" s="48">
        <v>105.85809999999999</v>
      </c>
      <c r="E85" s="48">
        <v>100.29600000000001</v>
      </c>
      <c r="F85" s="48">
        <v>102.15819999999999</v>
      </c>
      <c r="G85" s="49">
        <v>101.81359999999999</v>
      </c>
    </row>
    <row r="86" spans="1:7" ht="17.100000000000001" customHeight="1" x14ac:dyDescent="0.25">
      <c r="A86" s="66" t="s">
        <v>18</v>
      </c>
      <c r="B86" s="3" t="s">
        <v>27</v>
      </c>
      <c r="C86" s="47">
        <v>13.767163064963633</v>
      </c>
      <c r="D86" s="48">
        <v>13.758776075667663</v>
      </c>
      <c r="E86" s="48">
        <v>13.558982060761924</v>
      </c>
      <c r="F86" s="48">
        <v>13.649099485542887</v>
      </c>
      <c r="G86" s="49">
        <v>13.426507370266663</v>
      </c>
    </row>
    <row r="87" spans="1:7" ht="17.100000000000001" customHeight="1" x14ac:dyDescent="0.25">
      <c r="A87" s="28" t="s">
        <v>46</v>
      </c>
      <c r="B87" s="33"/>
      <c r="C87" s="85" t="s">
        <v>7</v>
      </c>
      <c r="D87" s="86" t="s">
        <v>7</v>
      </c>
      <c r="E87" s="86" t="s">
        <v>7</v>
      </c>
      <c r="F87" s="86" t="s">
        <v>7</v>
      </c>
      <c r="G87" s="87" t="s">
        <v>7</v>
      </c>
    </row>
    <row r="88" spans="1:7" ht="17.100000000000001" customHeight="1" x14ac:dyDescent="0.25">
      <c r="A88" s="66" t="s">
        <v>38</v>
      </c>
      <c r="B88" s="6" t="s">
        <v>39</v>
      </c>
      <c r="C88" s="37">
        <v>134.21170000000001</v>
      </c>
      <c r="D88" s="38">
        <v>71.425799999999995</v>
      </c>
      <c r="E88" s="38">
        <v>72.678399999999996</v>
      </c>
      <c r="F88" s="38">
        <v>81.944000000000003</v>
      </c>
      <c r="G88" s="39">
        <v>87.640900000000002</v>
      </c>
    </row>
    <row r="89" spans="1:7" ht="17.100000000000001" customHeight="1" x14ac:dyDescent="0.25">
      <c r="A89" s="66" t="s">
        <v>18</v>
      </c>
      <c r="B89" s="6" t="s">
        <v>27</v>
      </c>
      <c r="C89" s="47">
        <v>6.1679626257349955</v>
      </c>
      <c r="D89" s="48">
        <v>3.1487150125644119</v>
      </c>
      <c r="E89" s="48">
        <v>3.1531590199124979</v>
      </c>
      <c r="F89" s="48">
        <v>3.3985583307732914</v>
      </c>
      <c r="G89" s="49">
        <v>3.4365441019067235</v>
      </c>
    </row>
    <row r="90" spans="1:7" ht="17.100000000000001" customHeight="1" x14ac:dyDescent="0.25">
      <c r="A90" s="28" t="s">
        <v>47</v>
      </c>
      <c r="B90" s="33"/>
      <c r="C90" s="85" t="s">
        <v>7</v>
      </c>
      <c r="D90" s="86" t="s">
        <v>7</v>
      </c>
      <c r="E90" s="86" t="s">
        <v>7</v>
      </c>
      <c r="F90" s="86" t="s">
        <v>7</v>
      </c>
      <c r="G90" s="87" t="s">
        <v>7</v>
      </c>
    </row>
    <row r="91" spans="1:7" ht="17.100000000000001" customHeight="1" x14ac:dyDescent="0.25">
      <c r="A91" s="66" t="s">
        <v>38</v>
      </c>
      <c r="B91" s="3" t="s">
        <v>39</v>
      </c>
      <c r="C91" s="37">
        <v>63.906799999999997</v>
      </c>
      <c r="D91" s="38">
        <v>-3.8666999999999998</v>
      </c>
      <c r="E91" s="38">
        <v>-6.6839000000000004</v>
      </c>
      <c r="F91" s="38">
        <v>-1.143</v>
      </c>
      <c r="G91" s="39">
        <v>-1.8144</v>
      </c>
    </row>
    <row r="92" spans="1:7" ht="17.100000000000001" customHeight="1" x14ac:dyDescent="0.25">
      <c r="A92" s="66" t="s">
        <v>18</v>
      </c>
      <c r="B92" s="3" t="s">
        <v>27</v>
      </c>
      <c r="C92" s="47">
        <v>2.9369626785915175</v>
      </c>
      <c r="D92" s="48">
        <v>-0.17045852253783383</v>
      </c>
      <c r="E92" s="48">
        <v>-0.28998161177451826</v>
      </c>
      <c r="F92" s="48">
        <v>-4.7404961584421951E-2</v>
      </c>
      <c r="G92" s="49">
        <v>-7.1145613731711549E-2</v>
      </c>
    </row>
    <row r="93" spans="1:7" ht="17.100000000000001" customHeight="1" x14ac:dyDescent="0.25">
      <c r="A93" s="28" t="s">
        <v>48</v>
      </c>
      <c r="B93" s="33" t="s">
        <v>49</v>
      </c>
      <c r="C93" s="59">
        <v>76.104699999999994</v>
      </c>
      <c r="D93" s="60">
        <v>76.154200000000003</v>
      </c>
      <c r="E93" s="60">
        <v>76.273200000000003</v>
      </c>
      <c r="F93" s="60">
        <v>76.286799999999999</v>
      </c>
      <c r="G93" s="61">
        <v>76.3095</v>
      </c>
    </row>
    <row r="94" spans="1:7" ht="17.100000000000001" customHeight="1" x14ac:dyDescent="0.25">
      <c r="A94" s="28" t="s">
        <v>50</v>
      </c>
      <c r="B94" s="33" t="s">
        <v>49</v>
      </c>
      <c r="C94" s="59">
        <v>74.189800000000005</v>
      </c>
      <c r="D94" s="60">
        <v>74.2136</v>
      </c>
      <c r="E94" s="60">
        <v>74.328400000000002</v>
      </c>
      <c r="F94" s="60">
        <v>74.342299999999994</v>
      </c>
      <c r="G94" s="61">
        <v>74.364699999999999</v>
      </c>
    </row>
    <row r="95" spans="1:7" ht="17.100000000000001" customHeight="1" x14ac:dyDescent="0.25">
      <c r="A95" s="28" t="s">
        <v>51</v>
      </c>
      <c r="B95" s="33" t="s">
        <v>49</v>
      </c>
      <c r="C95" s="59">
        <v>1.9149</v>
      </c>
      <c r="D95" s="60">
        <v>1.9404999999999999</v>
      </c>
      <c r="E95" s="60">
        <v>1.9447000000000001</v>
      </c>
      <c r="F95" s="60">
        <v>1.9444999999999999</v>
      </c>
      <c r="G95" s="61">
        <v>1.9448000000000001</v>
      </c>
    </row>
    <row r="96" spans="1:7" ht="17.100000000000001" customHeight="1" x14ac:dyDescent="0.25">
      <c r="A96" s="28" t="s">
        <v>52</v>
      </c>
      <c r="B96" s="33" t="s">
        <v>53</v>
      </c>
      <c r="C96" s="59">
        <v>2.5160999999999998</v>
      </c>
      <c r="D96" s="60">
        <v>2.5482</v>
      </c>
      <c r="E96" s="60">
        <v>2.5497000000000001</v>
      </c>
      <c r="F96" s="60">
        <v>2.5489999999999999</v>
      </c>
      <c r="G96" s="61">
        <v>2.5485000000000002</v>
      </c>
    </row>
    <row r="97" spans="1:7" ht="17.100000000000001" customHeight="1" x14ac:dyDescent="0.25">
      <c r="A97" s="28" t="s">
        <v>54</v>
      </c>
      <c r="B97" s="33" t="s">
        <v>27</v>
      </c>
      <c r="C97" s="59">
        <v>103.5</v>
      </c>
      <c r="D97" s="60">
        <v>101.76730000000001</v>
      </c>
      <c r="E97" s="60">
        <v>101.00369999999999</v>
      </c>
      <c r="F97" s="60">
        <v>102.26090000000001</v>
      </c>
      <c r="G97" s="61">
        <v>102.839</v>
      </c>
    </row>
    <row r="98" spans="1:7" ht="16.5" customHeight="1" thickBot="1" x14ac:dyDescent="0.3">
      <c r="A98" s="98" t="s">
        <v>55</v>
      </c>
      <c r="B98" s="99" t="s">
        <v>56</v>
      </c>
      <c r="C98" s="100">
        <v>92.443399999999997</v>
      </c>
      <c r="D98" s="101">
        <v>96.566699999999997</v>
      </c>
      <c r="E98" s="101">
        <v>101.74469999999999</v>
      </c>
      <c r="F98" s="101">
        <v>104.8596</v>
      </c>
      <c r="G98" s="102">
        <v>107.0737</v>
      </c>
    </row>
  </sheetData>
  <mergeCells count="6">
    <mergeCell ref="A1:G2"/>
    <mergeCell ref="A4:G4"/>
    <mergeCell ref="A3:G3"/>
    <mergeCell ref="A5:A6"/>
    <mergeCell ref="B5:B6"/>
    <mergeCell ref="E6:G6"/>
  </mergeCells>
  <pageMargins left="0.59055118110236227" right="0.59055118110236227" top="0.78740157480314965" bottom="0.39370078740157483" header="0.31496062992125984" footer="0.31496062992125984"/>
  <pageSetup paperSize="9" scale="76" firstPageNumber="100" fitToHeight="2" orientation="landscape" r:id="rId1"/>
  <rowBreaks count="2" manualBreakCount="2">
    <brk id="35" max="6" man="1"/>
    <brk id="64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20"/>
  </cols>
  <sheetData>
    <row r="1" spans="1:25" ht="18" customHeight="1" x14ac:dyDescent="0.25">
      <c r="A1" t="s">
        <v>69</v>
      </c>
      <c r="C1" s="117" t="s">
        <v>70</v>
      </c>
      <c r="D1" s="117"/>
      <c r="E1" s="117"/>
      <c r="F1" s="117"/>
      <c r="G1" s="117"/>
      <c r="H1" s="117"/>
      <c r="I1" s="21">
        <f>F5/D5*100</f>
        <v>66.753483562106382</v>
      </c>
      <c r="J1" s="22"/>
      <c r="K1" s="117" t="s">
        <v>71</v>
      </c>
      <c r="L1" s="117"/>
      <c r="M1" s="117"/>
      <c r="N1" s="117"/>
      <c r="O1" s="117"/>
      <c r="P1" s="117"/>
      <c r="Q1" s="22"/>
      <c r="R1" s="117" t="s">
        <v>72</v>
      </c>
      <c r="S1" s="117"/>
      <c r="T1" s="117"/>
      <c r="U1" s="117"/>
      <c r="V1" s="117"/>
      <c r="W1" s="117"/>
    </row>
    <row r="2" spans="1:25" ht="18" customHeight="1" x14ac:dyDescent="0.25">
      <c r="B2" s="23"/>
      <c r="C2" s="117" t="s">
        <v>73</v>
      </c>
      <c r="D2" s="117"/>
      <c r="E2" s="117" t="s">
        <v>74</v>
      </c>
      <c r="F2" s="117"/>
      <c r="G2" s="117" t="s">
        <v>64</v>
      </c>
      <c r="H2" s="117"/>
      <c r="I2" s="21">
        <f>H5/D5*100</f>
        <v>33.246516437893611</v>
      </c>
      <c r="J2" s="22"/>
      <c r="K2" s="117" t="s">
        <v>73</v>
      </c>
      <c r="L2" s="117"/>
      <c r="M2" s="117" t="s">
        <v>74</v>
      </c>
      <c r="N2" s="117"/>
      <c r="O2" s="117" t="s">
        <v>64</v>
      </c>
      <c r="P2" s="117"/>
      <c r="Q2" s="22"/>
      <c r="R2" s="117" t="s">
        <v>73</v>
      </c>
      <c r="S2" s="117"/>
      <c r="T2" s="117" t="s">
        <v>74</v>
      </c>
      <c r="U2" s="117"/>
      <c r="V2" s="117" t="s">
        <v>64</v>
      </c>
      <c r="W2" s="117"/>
    </row>
    <row r="3" spans="1:25" x14ac:dyDescent="0.25">
      <c r="A3" s="24">
        <f>C3/$D$5*100</f>
        <v>35.308412733507453</v>
      </c>
      <c r="B3" s="25">
        <v>44927</v>
      </c>
      <c r="C3" s="26">
        <v>5.8</v>
      </c>
      <c r="D3" s="27"/>
      <c r="E3" s="26">
        <f>C3-G3</f>
        <v>5.8</v>
      </c>
      <c r="F3" s="27"/>
      <c r="G3" s="27"/>
      <c r="H3" s="27"/>
      <c r="K3" s="26">
        <f>R3/C3*1000</f>
        <v>585.52363728002388</v>
      </c>
      <c r="L3" s="27"/>
      <c r="M3" s="27"/>
      <c r="N3" s="27"/>
      <c r="O3" s="27"/>
      <c r="P3" s="27"/>
      <c r="R3" s="26">
        <f>S5/2.9</f>
        <v>3.3960370962241382</v>
      </c>
      <c r="S3" s="27"/>
      <c r="T3" s="27"/>
      <c r="U3" s="27"/>
      <c r="V3" s="27"/>
      <c r="W3" s="27"/>
    </row>
    <row r="4" spans="1:25" x14ac:dyDescent="0.25">
      <c r="A4" s="24">
        <f>C4/$D$5*100</f>
        <v>31.556871837313437</v>
      </c>
      <c r="B4" s="25">
        <v>44958</v>
      </c>
      <c r="C4" s="26">
        <f>(D5-C3)/2.05</f>
        <v>5.1837463790243907</v>
      </c>
      <c r="D4" s="27"/>
      <c r="E4" s="26">
        <f>C4-G4</f>
        <v>5.1837463790243907</v>
      </c>
      <c r="F4" s="27"/>
      <c r="G4" s="27"/>
      <c r="H4" s="27"/>
      <c r="K4" s="26">
        <f>R4/C4*1000</f>
        <v>638.33354875373846</v>
      </c>
      <c r="L4" s="11">
        <f>(K3*A3+K4*A4+K5*A5)/100</f>
        <v>599.54339725892021</v>
      </c>
      <c r="M4" s="27"/>
      <c r="N4" s="27"/>
      <c r="O4" s="27"/>
      <c r="P4" s="27"/>
      <c r="R4" s="26">
        <f>(S5-R3)/1.95</f>
        <v>3.308959221961981</v>
      </c>
      <c r="S4" s="27"/>
      <c r="T4" s="27"/>
      <c r="U4" s="27"/>
      <c r="V4" s="27"/>
      <c r="W4" s="27"/>
      <c r="Y4" s="21"/>
    </row>
    <row r="5" spans="1:25" x14ac:dyDescent="0.25">
      <c r="A5" s="24">
        <f>C5/$D$5*100</f>
        <v>33.134715429179103</v>
      </c>
      <c r="B5" s="25">
        <v>44986</v>
      </c>
      <c r="C5" s="26">
        <f>D5-C3-C4</f>
        <v>5.4429336979756089</v>
      </c>
      <c r="D5" s="26">
        <v>16.426680077</v>
      </c>
      <c r="E5" s="26">
        <f>C5-G5</f>
        <v>5.4429336979756089</v>
      </c>
      <c r="F5" s="26">
        <v>10.965381185</v>
      </c>
      <c r="G5" s="26"/>
      <c r="H5" s="26">
        <v>5.4612988920000003</v>
      </c>
      <c r="K5" s="26">
        <f>R5/C5*1000</f>
        <v>577.5398774438587</v>
      </c>
      <c r="L5" s="26">
        <v>599.54339725892021</v>
      </c>
      <c r="M5" s="26"/>
      <c r="N5" s="26">
        <v>733.41635919244152</v>
      </c>
      <c r="O5" s="26"/>
      <c r="P5" s="26">
        <v>330.74872276922798</v>
      </c>
      <c r="R5" s="26">
        <f>S5-R3-R4</f>
        <v>3.1435112608638818</v>
      </c>
      <c r="S5" s="26">
        <f>L5*D5/1000</f>
        <v>9.8485075790500005</v>
      </c>
      <c r="T5" s="26"/>
      <c r="U5" s="26">
        <f>S5-W5</f>
        <v>8.0421899458600006</v>
      </c>
      <c r="V5" s="26"/>
      <c r="W5" s="26">
        <f>P5*H5/1000</f>
        <v>1.8063176331900002</v>
      </c>
      <c r="Y5" s="21"/>
    </row>
    <row r="6" spans="1:25" x14ac:dyDescent="0.25">
      <c r="B6" s="21"/>
      <c r="C6" s="21"/>
      <c r="D6" s="21"/>
      <c r="E6" s="21"/>
      <c r="G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Y6" s="21"/>
    </row>
    <row r="7" spans="1:25" x14ac:dyDescent="0.25"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Y7" s="21"/>
    </row>
    <row r="8" spans="1:25" x14ac:dyDescent="0.25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Y8" s="21"/>
    </row>
    <row r="9" spans="1:25" x14ac:dyDescent="0.25"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Y9" s="21"/>
    </row>
    <row r="10" spans="1:25" x14ac:dyDescent="0.25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Y10" s="21"/>
    </row>
    <row r="11" spans="1:25" x14ac:dyDescent="0.25"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Y11" s="21"/>
    </row>
    <row r="12" spans="1:25" x14ac:dyDescent="0.25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Y12" s="21"/>
    </row>
    <row r="13" spans="1:25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Y13" s="21"/>
    </row>
    <row r="14" spans="1:25" x14ac:dyDescent="0.25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Y14" s="21"/>
    </row>
    <row r="15" spans="1:25" x14ac:dyDescent="0.25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Y15" s="21"/>
    </row>
    <row r="16" spans="1:25" x14ac:dyDescent="0.25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Y16" s="21"/>
    </row>
    <row r="17" spans="2:25" x14ac:dyDescent="0.25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Y17" s="21"/>
    </row>
    <row r="18" spans="2:25" x14ac:dyDescent="0.25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</row>
    <row r="19" spans="2:25" x14ac:dyDescent="0.25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</row>
    <row r="20" spans="2:25" x14ac:dyDescent="0.25"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</row>
    <row r="21" spans="2:25" x14ac:dyDescent="0.25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2:25" x14ac:dyDescent="0.25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2:25" x14ac:dyDescent="0.25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2:25" x14ac:dyDescent="0.25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2:25" x14ac:dyDescent="0.25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2:25" x14ac:dyDescent="0.25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2:25" x14ac:dyDescent="0.25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2:25" x14ac:dyDescent="0.25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2:25" x14ac:dyDescent="0.25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2:25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2:25" x14ac:dyDescent="0.25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</row>
    <row r="32" spans="2:25" x14ac:dyDescent="0.25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</row>
    <row r="33" spans="2:23" x14ac:dyDescent="0.25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</row>
    <row r="34" spans="2:23" x14ac:dyDescent="0.25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</row>
    <row r="35" spans="2:23" x14ac:dyDescent="0.25"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</row>
    <row r="36" spans="2:23" x14ac:dyDescent="0.25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</row>
    <row r="37" spans="2:23" x14ac:dyDescent="0.25"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</row>
    <row r="38" spans="2:23" x14ac:dyDescent="0.25"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</row>
    <row r="39" spans="2:23" x14ac:dyDescent="0.25"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</row>
    <row r="40" spans="2:23" x14ac:dyDescent="0.25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</row>
    <row r="41" spans="2:23" x14ac:dyDescent="0.25"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</row>
    <row r="42" spans="2:23" x14ac:dyDescent="0.25"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</row>
    <row r="43" spans="2:23" x14ac:dyDescent="0.25"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</row>
    <row r="44" spans="2:23" x14ac:dyDescent="0.25"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</row>
    <row r="45" spans="2:23" x14ac:dyDescent="0.25"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</row>
    <row r="46" spans="2:23" x14ac:dyDescent="0.25"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</row>
    <row r="47" spans="2:23" x14ac:dyDescent="0.25"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</row>
    <row r="48" spans="2:23" x14ac:dyDescent="0.25"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</row>
    <row r="49" spans="2:23" x14ac:dyDescent="0.25"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</row>
    <row r="50" spans="2:23" x14ac:dyDescent="0.25"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118" t="s">
        <v>60</v>
      </c>
      <c r="C1" s="118"/>
      <c r="D1" s="118"/>
      <c r="F1" s="119" t="s">
        <v>61</v>
      </c>
      <c r="G1" s="119"/>
      <c r="H1" s="119"/>
      <c r="K1" s="120" t="str">
        <f>B2</f>
        <v xml:space="preserve">     дальнее зарубежье</v>
      </c>
      <c r="L1" s="120"/>
      <c r="M1" s="120"/>
      <c r="N1" s="120" t="str">
        <f>C2</f>
        <v>ДЗ (без Китая)</v>
      </c>
      <c r="O1" s="120"/>
      <c r="P1" s="120"/>
      <c r="Q1" s="120" t="str">
        <f>D2</f>
        <v>Китай</v>
      </c>
      <c r="R1" s="120"/>
      <c r="S1" s="120"/>
    </row>
    <row r="2" spans="1:19" ht="30" customHeight="1" x14ac:dyDescent="0.25">
      <c r="B2" s="9" t="s">
        <v>62</v>
      </c>
      <c r="C2" s="10" t="s">
        <v>63</v>
      </c>
      <c r="D2" s="10" t="s">
        <v>64</v>
      </c>
      <c r="F2" s="11" t="str">
        <f>B2</f>
        <v xml:space="preserve">     дальнее зарубежье</v>
      </c>
      <c r="G2" s="11" t="str">
        <f>C2</f>
        <v>ДЗ (без Китая)</v>
      </c>
      <c r="H2" s="11" t="str">
        <f>D2</f>
        <v>Китай</v>
      </c>
      <c r="M2" s="12"/>
      <c r="P2" s="12"/>
    </row>
    <row r="3" spans="1:19" x14ac:dyDescent="0.25">
      <c r="A3" s="13" t="s">
        <v>65</v>
      </c>
      <c r="B3" s="14">
        <v>37.453385595999997</v>
      </c>
      <c r="C3" s="14">
        <v>33.681439396000002</v>
      </c>
      <c r="D3" s="14">
        <v>3.7719461999999999</v>
      </c>
      <c r="F3" s="14">
        <v>736.21030517798761</v>
      </c>
      <c r="G3" s="14">
        <v>794.76688798457542</v>
      </c>
      <c r="H3" s="14">
        <v>213.33169279561838</v>
      </c>
      <c r="J3" s="15">
        <v>44927</v>
      </c>
      <c r="K3">
        <f>L5/3</f>
        <v>199.84779908630674</v>
      </c>
    </row>
    <row r="4" spans="1:19" x14ac:dyDescent="0.25">
      <c r="A4" s="16" t="s">
        <v>66</v>
      </c>
      <c r="B4" s="14">
        <v>29.266807071999999</v>
      </c>
      <c r="C4" s="14">
        <v>25.492959427999999</v>
      </c>
      <c r="D4" s="14">
        <v>3.7738476439999999</v>
      </c>
      <c r="F4" s="14">
        <v>819.83591405826462</v>
      </c>
      <c r="G4" s="14">
        <v>904.38167443664133</v>
      </c>
      <c r="H4" s="14">
        <v>248.71544432703655</v>
      </c>
      <c r="J4" s="15">
        <v>44958</v>
      </c>
    </row>
    <row r="5" spans="1:19" x14ac:dyDescent="0.25">
      <c r="A5" s="16" t="s">
        <v>67</v>
      </c>
      <c r="B5" s="14">
        <v>18.070430393999999</v>
      </c>
      <c r="C5" s="14">
        <v>14.424083021</v>
      </c>
      <c r="D5" s="14">
        <v>3.6463473729999998</v>
      </c>
      <c r="F5" s="14">
        <v>1190.9081081447539</v>
      </c>
      <c r="G5" s="14">
        <v>1414.7683071665538</v>
      </c>
      <c r="H5" s="14">
        <v>305.37039999946273</v>
      </c>
      <c r="J5" s="15">
        <v>44986</v>
      </c>
      <c r="L5" s="17">
        <v>599.54339725892021</v>
      </c>
      <c r="M5" s="17"/>
      <c r="O5" s="17">
        <v>733.41635919244152</v>
      </c>
      <c r="P5" s="17"/>
      <c r="Q5" s="17"/>
      <c r="R5" s="17">
        <v>330.74872276922798</v>
      </c>
      <c r="S5" s="17"/>
    </row>
    <row r="6" spans="1:19" x14ac:dyDescent="0.25">
      <c r="A6" s="16" t="s">
        <v>68</v>
      </c>
      <c r="B6" s="14">
        <v>14.492367006</v>
      </c>
      <c r="C6" s="14">
        <v>10.285027474</v>
      </c>
      <c r="D6" s="14">
        <v>4.2073395319999998</v>
      </c>
      <c r="F6" s="14">
        <v>945.82653633081748</v>
      </c>
      <c r="G6" s="14">
        <v>1195.674285634874</v>
      </c>
      <c r="H6" s="14">
        <v>335.06266848396587</v>
      </c>
      <c r="J6" s="15">
        <v>45017</v>
      </c>
    </row>
    <row r="7" spans="1:19" x14ac:dyDescent="0.25">
      <c r="A7" s="18">
        <v>44986</v>
      </c>
      <c r="B7" s="14">
        <v>21.752475247524753</v>
      </c>
      <c r="C7" s="14">
        <v>14.449920223962604</v>
      </c>
      <c r="D7" s="14">
        <v>7.3025550235621495</v>
      </c>
      <c r="F7" s="14">
        <v>674.74846105262088</v>
      </c>
      <c r="G7" s="14">
        <v>853.21930924707249</v>
      </c>
      <c r="H7" s="14">
        <v>321.5995275092489</v>
      </c>
      <c r="J7" s="15">
        <v>45047</v>
      </c>
    </row>
    <row r="8" spans="1:19" x14ac:dyDescent="0.25">
      <c r="A8" s="19">
        <v>45078</v>
      </c>
      <c r="B8" s="14">
        <v>22.181518151815183</v>
      </c>
      <c r="C8" s="14">
        <v>17.29427419292815</v>
      </c>
      <c r="D8" s="14">
        <v>4.8872439588870318</v>
      </c>
      <c r="F8" s="14">
        <v>626.81666470296034</v>
      </c>
      <c r="G8" s="14">
        <v>716.70421976754085</v>
      </c>
      <c r="H8" s="14">
        <v>308.73554640887892</v>
      </c>
      <c r="J8" s="15">
        <v>45078</v>
      </c>
      <c r="L8" s="17">
        <v>389.43772402683669</v>
      </c>
      <c r="M8" s="17"/>
      <c r="O8" s="17">
        <v>445.74092857810939</v>
      </c>
      <c r="P8" s="17"/>
      <c r="Q8" s="17"/>
      <c r="R8" s="17">
        <v>290.28375418471967</v>
      </c>
      <c r="S8" s="17"/>
    </row>
    <row r="9" spans="1:19" x14ac:dyDescent="0.25">
      <c r="A9" s="18">
        <v>45170</v>
      </c>
      <c r="B9" s="14">
        <v>13.343234323432343</v>
      </c>
      <c r="C9" s="14">
        <v>7.8590377851059436</v>
      </c>
      <c r="D9" s="14">
        <v>5.4841965383263993</v>
      </c>
      <c r="F9" s="14">
        <v>500.04521515276394</v>
      </c>
      <c r="G9" s="14">
        <v>644.3170935710192</v>
      </c>
      <c r="H9" s="14">
        <v>293.29876908843494</v>
      </c>
      <c r="J9" s="15">
        <v>45108</v>
      </c>
    </row>
    <row r="10" spans="1:19" x14ac:dyDescent="0.25">
      <c r="A10" s="19">
        <v>45261</v>
      </c>
      <c r="B10" s="14">
        <v>20.722772277227719</v>
      </c>
      <c r="C10" s="14">
        <v>16.3967677980033</v>
      </c>
      <c r="D10" s="14">
        <v>4.3260044792244194</v>
      </c>
      <c r="F10" s="14">
        <v>564.1049311660579</v>
      </c>
      <c r="G10" s="14">
        <v>637.87392263530899</v>
      </c>
      <c r="H10" s="14">
        <v>284.49980601578187</v>
      </c>
      <c r="J10" s="15">
        <v>45139</v>
      </c>
    </row>
    <row r="11" spans="1:19" x14ac:dyDescent="0.25">
      <c r="A11" s="18">
        <v>45352</v>
      </c>
      <c r="B11" s="14">
        <v>23.704620462046201</v>
      </c>
      <c r="C11" s="14">
        <v>13.746590884461451</v>
      </c>
      <c r="D11" s="14">
        <v>9.9580295775847496</v>
      </c>
      <c r="F11" s="14">
        <v>485.18579923930929</v>
      </c>
      <c r="G11" s="14">
        <v>634.68455302213249</v>
      </c>
      <c r="H11" s="14">
        <v>278.80980989546623</v>
      </c>
      <c r="J11" s="15">
        <v>45170</v>
      </c>
      <c r="L11" s="17">
        <v>375.38375469755869</v>
      </c>
      <c r="M11" s="17"/>
      <c r="O11" s="17">
        <v>425.83776613613401</v>
      </c>
      <c r="P11" s="17"/>
      <c r="Q11" s="17"/>
      <c r="R11" s="17">
        <v>285.80051248554707</v>
      </c>
      <c r="S11" s="17"/>
    </row>
    <row r="12" spans="1:19" x14ac:dyDescent="0.25">
      <c r="A12" s="19">
        <v>45444</v>
      </c>
      <c r="B12" s="14">
        <v>24.172167216721668</v>
      </c>
      <c r="C12" s="14">
        <v>17.507743636421168</v>
      </c>
      <c r="D12" s="14">
        <v>6.6644235803004985</v>
      </c>
      <c r="F12" s="14">
        <v>529.97350335287024</v>
      </c>
      <c r="G12" s="14">
        <v>627.70302293888903</v>
      </c>
      <c r="H12" s="14">
        <v>273.2336136975569</v>
      </c>
      <c r="J12" s="15">
        <v>45200</v>
      </c>
    </row>
    <row r="13" spans="1:19" x14ac:dyDescent="0.25">
      <c r="A13" s="18">
        <v>45536</v>
      </c>
      <c r="B13" s="14">
        <v>14.54070407040704</v>
      </c>
      <c r="C13" s="14">
        <v>7.0622542454164954</v>
      </c>
      <c r="D13" s="14">
        <v>7.4784498249905447</v>
      </c>
      <c r="F13" s="14">
        <v>441.06048159644729</v>
      </c>
      <c r="G13" s="14">
        <v>624.56450782419461</v>
      </c>
      <c r="H13" s="14">
        <v>267.76894142360578</v>
      </c>
      <c r="J13" s="15">
        <v>45231</v>
      </c>
    </row>
    <row r="14" spans="1:19" x14ac:dyDescent="0.25">
      <c r="A14" s="19">
        <v>45627</v>
      </c>
      <c r="B14" s="14">
        <v>22.582508250825079</v>
      </c>
      <c r="C14" s="14">
        <v>16.68341123370087</v>
      </c>
      <c r="D14" s="14">
        <v>5.8990970171242081</v>
      </c>
      <c r="F14" s="14">
        <v>520.73366382643371</v>
      </c>
      <c r="G14" s="14">
        <v>612.07321766771065</v>
      </c>
      <c r="H14" s="14">
        <v>262.41356259513367</v>
      </c>
      <c r="J14" s="15">
        <v>45261</v>
      </c>
      <c r="L14" s="17">
        <v>376.40496740677906</v>
      </c>
      <c r="M14" s="17">
        <f>GEOMEAN(L5:L14)</f>
        <v>426.1842203631067</v>
      </c>
      <c r="O14" s="17">
        <v>411.61474816569745</v>
      </c>
      <c r="P14" s="17">
        <f>AVERAGE(O5:O14)</f>
        <v>504.15245051809558</v>
      </c>
      <c r="Q14" s="17"/>
      <c r="R14" s="17">
        <v>282.19798874577532</v>
      </c>
      <c r="S14" s="17">
        <f>AVERAGE(R5:R14)</f>
        <v>297.25774454631755</v>
      </c>
    </row>
    <row r="15" spans="1:19" x14ac:dyDescent="0.25">
      <c r="J15" s="15">
        <v>45292</v>
      </c>
    </row>
    <row r="16" spans="1:19" x14ac:dyDescent="0.25">
      <c r="J16" s="15">
        <v>45323</v>
      </c>
    </row>
    <row r="17" spans="10:19" x14ac:dyDescent="0.25">
      <c r="J17" s="15">
        <v>45352</v>
      </c>
      <c r="L17" s="17">
        <v>360.30594308828023</v>
      </c>
      <c r="M17" s="17"/>
      <c r="O17" s="17">
        <v>429.03320039993775</v>
      </c>
      <c r="P17" s="17"/>
      <c r="Q17" s="17"/>
      <c r="R17" s="17">
        <v>277.58896786278859</v>
      </c>
      <c r="S17" s="17"/>
    </row>
    <row r="18" spans="10:19" x14ac:dyDescent="0.25">
      <c r="J18" s="15">
        <v>45383</v>
      </c>
    </row>
    <row r="19" spans="10:19" x14ac:dyDescent="0.25">
      <c r="J19" s="15">
        <v>45413</v>
      </c>
    </row>
    <row r="20" spans="10:19" x14ac:dyDescent="0.25">
      <c r="J20" s="15">
        <v>45444</v>
      </c>
      <c r="L20" s="17">
        <v>408.37284831610498</v>
      </c>
      <c r="M20" s="17"/>
      <c r="O20" s="17">
        <v>467.27816687832012</v>
      </c>
      <c r="P20" s="17"/>
      <c r="Q20" s="17"/>
      <c r="R20" s="17">
        <v>273.45601739417685</v>
      </c>
      <c r="S20" s="17"/>
    </row>
    <row r="21" spans="10:19" x14ac:dyDescent="0.25">
      <c r="J21" s="15">
        <v>45474</v>
      </c>
    </row>
    <row r="22" spans="10:19" x14ac:dyDescent="0.25">
      <c r="J22" s="15">
        <v>45505</v>
      </c>
    </row>
    <row r="23" spans="10:19" x14ac:dyDescent="0.25">
      <c r="J23" s="15">
        <v>45536</v>
      </c>
      <c r="L23" s="17">
        <v>370.36199843162598</v>
      </c>
      <c r="M23" s="17"/>
      <c r="O23" s="17">
        <v>494.21353582202801</v>
      </c>
      <c r="P23" s="17"/>
      <c r="Q23" s="17"/>
      <c r="R23" s="17">
        <v>268.39087542499266</v>
      </c>
      <c r="S23" s="17"/>
    </row>
    <row r="24" spans="10:19" x14ac:dyDescent="0.25">
      <c r="J24" s="15">
        <v>45566</v>
      </c>
    </row>
    <row r="25" spans="10:19" x14ac:dyDescent="0.25">
      <c r="J25" s="15">
        <v>45597</v>
      </c>
    </row>
    <row r="26" spans="10:19" x14ac:dyDescent="0.25">
      <c r="J26" s="15">
        <v>45627</v>
      </c>
      <c r="L26" s="17">
        <v>456.71285400517678</v>
      </c>
      <c r="M26" s="17">
        <f>AVERAGE(L17:L26)</f>
        <v>398.93841096029701</v>
      </c>
      <c r="O26" s="17">
        <v>535.0267666250769</v>
      </c>
      <c r="P26" s="17">
        <f>AVERAGE(O17:O26)</f>
        <v>481.38791743134072</v>
      </c>
      <c r="Q26" s="17"/>
      <c r="R26" s="17">
        <v>263.61285365272465</v>
      </c>
      <c r="S26" s="17">
        <f>AVERAGE(R17:R26)</f>
        <v>270.76217858367067</v>
      </c>
    </row>
    <row r="27" spans="10:19" x14ac:dyDescent="0.25">
      <c r="J27" s="15">
        <v>45658</v>
      </c>
    </row>
    <row r="28" spans="10:19" x14ac:dyDescent="0.25">
      <c r="J28" s="15">
        <v>45689</v>
      </c>
    </row>
    <row r="29" spans="10:19" x14ac:dyDescent="0.25">
      <c r="J29" s="15">
        <v>45717</v>
      </c>
      <c r="L29" s="17"/>
      <c r="M29" s="17"/>
      <c r="O29" s="17"/>
      <c r="P29" s="17"/>
      <c r="Q29" s="17"/>
      <c r="R29" s="17"/>
    </row>
    <row r="30" spans="10:19" x14ac:dyDescent="0.25">
      <c r="J30" s="15">
        <v>45748</v>
      </c>
    </row>
    <row r="31" spans="10:19" x14ac:dyDescent="0.25">
      <c r="J31" s="15">
        <v>45778</v>
      </c>
    </row>
    <row r="32" spans="10:19" x14ac:dyDescent="0.25">
      <c r="J32" s="15">
        <v>45809</v>
      </c>
      <c r="L32" s="17"/>
      <c r="M32" s="17"/>
      <c r="O32" s="17"/>
      <c r="P32" s="17"/>
      <c r="Q32" s="17"/>
      <c r="R32" s="17"/>
    </row>
    <row r="33" spans="10:18" x14ac:dyDescent="0.25">
      <c r="J33" s="15">
        <v>45839</v>
      </c>
    </row>
    <row r="34" spans="10:18" x14ac:dyDescent="0.25">
      <c r="J34" s="15">
        <v>45870</v>
      </c>
    </row>
    <row r="35" spans="10:18" x14ac:dyDescent="0.25">
      <c r="J35" s="15">
        <v>45901</v>
      </c>
      <c r="L35" s="17"/>
      <c r="M35" s="17"/>
      <c r="O35" s="17"/>
      <c r="P35" s="17"/>
      <c r="Q35" s="17"/>
      <c r="R35" s="17"/>
    </row>
    <row r="36" spans="10:18" x14ac:dyDescent="0.25">
      <c r="J36" s="15">
        <v>45931</v>
      </c>
    </row>
    <row r="37" spans="10:18" x14ac:dyDescent="0.25">
      <c r="J37" s="15">
        <v>45962</v>
      </c>
    </row>
    <row r="38" spans="10:18" x14ac:dyDescent="0.25">
      <c r="J38" s="15">
        <v>45992</v>
      </c>
      <c r="L38" s="17"/>
      <c r="M38" s="17"/>
      <c r="O38" s="17"/>
      <c r="P38" s="17"/>
      <c r="Q38" s="17"/>
      <c r="R38" s="17"/>
    </row>
    <row r="39" spans="10:18" x14ac:dyDescent="0.25">
      <c r="J39" s="15">
        <v>46023</v>
      </c>
    </row>
    <row r="40" spans="10:18" x14ac:dyDescent="0.25">
      <c r="J40" s="15">
        <v>46054</v>
      </c>
    </row>
    <row r="41" spans="10:18" x14ac:dyDescent="0.25">
      <c r="J41" s="15">
        <v>46082</v>
      </c>
      <c r="L41" s="17"/>
      <c r="M41" s="17"/>
      <c r="O41" s="17"/>
      <c r="P41" s="17"/>
      <c r="Q41" s="17"/>
      <c r="R41" s="17"/>
    </row>
    <row r="42" spans="10:18" x14ac:dyDescent="0.25">
      <c r="J42" s="15">
        <v>46113</v>
      </c>
    </row>
    <row r="43" spans="10:18" x14ac:dyDescent="0.25">
      <c r="J43" s="15">
        <v>46143</v>
      </c>
    </row>
    <row r="44" spans="10:18" x14ac:dyDescent="0.25">
      <c r="J44" s="15">
        <v>46174</v>
      </c>
      <c r="L44" s="17"/>
      <c r="M44" s="17"/>
      <c r="O44" s="17"/>
      <c r="P44" s="17"/>
      <c r="Q44" s="17"/>
      <c r="R44" s="17"/>
    </row>
    <row r="45" spans="10:18" x14ac:dyDescent="0.25">
      <c r="J45" s="15">
        <v>46204</v>
      </c>
    </row>
    <row r="46" spans="10:18" x14ac:dyDescent="0.25">
      <c r="J46" s="15">
        <v>46235</v>
      </c>
    </row>
    <row r="47" spans="10:18" x14ac:dyDescent="0.25">
      <c r="J47" s="15">
        <v>46266</v>
      </c>
      <c r="L47" s="17"/>
      <c r="M47" s="17"/>
      <c r="O47" s="17"/>
      <c r="P47" s="17"/>
      <c r="Q47" s="17"/>
      <c r="R47" s="17"/>
    </row>
    <row r="48" spans="10:18" x14ac:dyDescent="0.25">
      <c r="J48" s="15">
        <v>46296</v>
      </c>
    </row>
    <row r="49" spans="10:18" x14ac:dyDescent="0.25">
      <c r="J49" s="15">
        <v>46327</v>
      </c>
    </row>
    <row r="50" spans="10:18" x14ac:dyDescent="0.25">
      <c r="J50" s="15">
        <v>46357</v>
      </c>
      <c r="L50" s="17"/>
      <c r="M50" s="17"/>
      <c r="O50" s="17"/>
      <c r="P50" s="17"/>
      <c r="Q50" s="17"/>
      <c r="R50" s="17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Макро Консервативный_Site</vt:lpstr>
      <vt:lpstr>Лист3 (2)</vt:lpstr>
      <vt:lpstr>Лист1 (2)</vt:lpstr>
      <vt:lpstr>'Макро Консервативный_Site'!Заголовки_для_печати</vt:lpstr>
      <vt:lpstr>'Макро Консервативный_Site'!Область_печати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Рудомётов Андрей Александрович</cp:lastModifiedBy>
  <cp:lastPrinted>2025-04-29T10:53:33Z</cp:lastPrinted>
  <dcterms:created xsi:type="dcterms:W3CDTF">2015-06-05T18:19:34Z</dcterms:created>
  <dcterms:modified xsi:type="dcterms:W3CDTF">2025-04-30T09:32:39Z</dcterms:modified>
</cp:coreProperties>
</file>