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6360" windowWidth="28860" windowHeight="6420"/>
  </bookViews>
  <sheets>
    <sheet name="Отчет мероприятия" sheetId="5" r:id="rId1"/>
    <sheet name="Отчет ОКС" sheetId="12" r:id="rId2"/>
  </sheets>
  <definedNames>
    <definedName name="_xlnm._FilterDatabase" localSheetId="0" hidden="1">'Отчет мероприятия'!$A$3:$N$927</definedName>
    <definedName name="_xlnm.Print_Titles" localSheetId="0">'Отчет мероприятия'!$4:$5</definedName>
    <definedName name="_xlnm.Print_Area" localSheetId="0">'Отчет мероприятия'!$A$1:$M$927</definedName>
    <definedName name="_xlnm.Print_Area" localSheetId="1">'Отчет ОКС'!$A$1:$Q$30</definedName>
  </definedNames>
  <calcPr calcId="124519" refMode="R1C1"/>
</workbook>
</file>

<file path=xl/calcChain.xml><?xml version="1.0" encoding="utf-8"?>
<calcChain xmlns="http://schemas.openxmlformats.org/spreadsheetml/2006/main">
  <c r="N28" i="12"/>
  <c r="N27"/>
  <c r="L26"/>
  <c r="K26"/>
  <c r="J26"/>
  <c r="P26" s="1"/>
  <c r="N23"/>
  <c r="N22"/>
  <c r="P21"/>
  <c r="L21"/>
  <c r="K21"/>
  <c r="J21"/>
  <c r="N21" s="1"/>
  <c r="N20"/>
  <c r="N19"/>
  <c r="N18"/>
  <c r="N17"/>
  <c r="L16"/>
  <c r="K16"/>
  <c r="J16"/>
  <c r="N16" s="1"/>
  <c r="N26" l="1"/>
  <c r="P16"/>
  <c r="J23" i="5" l="1"/>
  <c r="J24"/>
  <c r="J22"/>
  <c r="J624"/>
  <c r="J623"/>
  <c r="J622"/>
  <c r="J433"/>
  <c r="J359" l="1"/>
  <c r="J148"/>
  <c r="J149"/>
  <c r="J147"/>
  <c r="E581" l="1"/>
  <c r="E437" l="1"/>
  <c r="F437"/>
  <c r="D437"/>
  <c r="F294" l="1"/>
  <c r="E294" s="1"/>
  <c r="E295"/>
  <c r="F295"/>
  <c r="F299"/>
  <c r="E299" s="1"/>
  <c r="F300"/>
  <c r="E300" s="1"/>
  <c r="E303" l="1"/>
  <c r="E302"/>
  <c r="F314"/>
  <c r="E314" s="1"/>
  <c r="F315"/>
  <c r="E315" s="1"/>
  <c r="F319" l="1"/>
  <c r="E319" s="1"/>
  <c r="E320"/>
  <c r="F320"/>
  <c r="F317"/>
  <c r="F324"/>
  <c r="E324" s="1"/>
  <c r="E325"/>
  <c r="F325"/>
  <c r="F323"/>
  <c r="F303" s="1"/>
  <c r="F322"/>
  <c r="F302" l="1"/>
  <c r="F329"/>
  <c r="F326" s="1"/>
  <c r="F330"/>
  <c r="E330" s="1"/>
  <c r="G327"/>
  <c r="G328"/>
  <c r="F339"/>
  <c r="E339" s="1"/>
  <c r="F340"/>
  <c r="E340" s="1"/>
  <c r="E336" l="1"/>
  <c r="F336"/>
  <c r="E329"/>
  <c r="E326" s="1"/>
  <c r="F334" l="1"/>
  <c r="E334" s="1"/>
  <c r="E335"/>
  <c r="F335"/>
  <c r="F349"/>
  <c r="E349" s="1"/>
  <c r="F350"/>
  <c r="E350" s="1"/>
  <c r="E884" l="1"/>
  <c r="F884" s="1"/>
  <c r="F879"/>
  <c r="E879"/>
  <c r="E62" l="1"/>
  <c r="F62"/>
  <c r="E63"/>
  <c r="F63"/>
  <c r="E64"/>
  <c r="F64"/>
  <c r="E65"/>
  <c r="F65"/>
  <c r="D63"/>
  <c r="D64"/>
  <c r="D65"/>
  <c r="D62"/>
  <c r="E61"/>
  <c r="J61"/>
  <c r="J65" s="1"/>
  <c r="E152"/>
  <c r="F152"/>
  <c r="E153"/>
  <c r="F153"/>
  <c r="E154"/>
  <c r="F154"/>
  <c r="E155"/>
  <c r="F155"/>
  <c r="D153"/>
  <c r="D154"/>
  <c r="D155"/>
  <c r="D152"/>
  <c r="E202"/>
  <c r="F202"/>
  <c r="E203"/>
  <c r="F203"/>
  <c r="E204"/>
  <c r="F204"/>
  <c r="E205"/>
  <c r="F205"/>
  <c r="D203"/>
  <c r="D204"/>
  <c r="D205"/>
  <c r="D202"/>
  <c r="F226"/>
  <c r="E226"/>
  <c r="D226"/>
  <c r="F61" l="1"/>
  <c r="G62"/>
  <c r="D61"/>
  <c r="G61" l="1"/>
  <c r="G462"/>
  <c r="F461"/>
  <c r="E461"/>
  <c r="D461"/>
  <c r="D573"/>
  <c r="D574"/>
  <c r="D575"/>
  <c r="D572"/>
  <c r="F572"/>
  <c r="F573"/>
  <c r="F574"/>
  <c r="F575"/>
  <c r="E573"/>
  <c r="E574"/>
  <c r="E575"/>
  <c r="E572"/>
  <c r="D723"/>
  <c r="D724"/>
  <c r="D725"/>
  <c r="D722"/>
  <c r="F722"/>
  <c r="F723"/>
  <c r="F724"/>
  <c r="F725"/>
  <c r="E723"/>
  <c r="E724"/>
  <c r="E725"/>
  <c r="E722"/>
  <c r="K12" i="12"/>
  <c r="K7" s="1"/>
  <c r="L12"/>
  <c r="L7" s="1"/>
  <c r="M12"/>
  <c r="M7" s="1"/>
  <c r="K13"/>
  <c r="K8" s="1"/>
  <c r="L13"/>
  <c r="L8" s="1"/>
  <c r="M13"/>
  <c r="M8" s="1"/>
  <c r="K14"/>
  <c r="K9" s="1"/>
  <c r="L14"/>
  <c r="L9" s="1"/>
  <c r="M14"/>
  <c r="M9" s="1"/>
  <c r="K15"/>
  <c r="K10" s="1"/>
  <c r="L15"/>
  <c r="L10" s="1"/>
  <c r="M15"/>
  <c r="M10" s="1"/>
  <c r="J13"/>
  <c r="J8" s="1"/>
  <c r="J14"/>
  <c r="J9" s="1"/>
  <c r="J15"/>
  <c r="J10" s="1"/>
  <c r="J12"/>
  <c r="J7" s="1"/>
  <c r="D52" i="5"/>
  <c r="G574" l="1"/>
  <c r="G461"/>
  <c r="G575"/>
  <c r="G572"/>
  <c r="G573"/>
  <c r="D56"/>
  <c r="J56"/>
  <c r="J60" s="1"/>
  <c r="E42" l="1"/>
  <c r="F42"/>
  <c r="G42" s="1"/>
  <c r="D42"/>
  <c r="J46"/>
  <c r="J50" s="1"/>
  <c r="E47"/>
  <c r="E46" s="1"/>
  <c r="F47"/>
  <c r="G47" s="1"/>
  <c r="D47"/>
  <c r="D46" s="1"/>
  <c r="J51"/>
  <c r="J55" s="1"/>
  <c r="E52"/>
  <c r="E51" s="1"/>
  <c r="F52"/>
  <c r="F51" s="1"/>
  <c r="D51"/>
  <c r="G77"/>
  <c r="F141"/>
  <c r="E141"/>
  <c r="D141"/>
  <c r="G158"/>
  <c r="G163"/>
  <c r="G157"/>
  <c r="F156"/>
  <c r="E156"/>
  <c r="D156"/>
  <c r="G162"/>
  <c r="F161"/>
  <c r="E161"/>
  <c r="D161"/>
  <c r="G182"/>
  <c r="G177"/>
  <c r="E176"/>
  <c r="F176"/>
  <c r="G176" s="1"/>
  <c r="D176"/>
  <c r="E181"/>
  <c r="F181"/>
  <c r="D181"/>
  <c r="E191"/>
  <c r="F191"/>
  <c r="D191"/>
  <c r="E187"/>
  <c r="F187"/>
  <c r="E188"/>
  <c r="F188"/>
  <c r="E189"/>
  <c r="F189"/>
  <c r="E190"/>
  <c r="F190"/>
  <c r="D188"/>
  <c r="D189"/>
  <c r="D190"/>
  <c r="D187"/>
  <c r="D231"/>
  <c r="F46" l="1"/>
  <c r="G46" s="1"/>
  <c r="G52"/>
  <c r="G156"/>
  <c r="G153"/>
  <c r="G51"/>
  <c r="D186"/>
  <c r="G181"/>
  <c r="G161"/>
  <c r="E287" l="1"/>
  <c r="F287"/>
  <c r="E288"/>
  <c r="F288"/>
  <c r="E289"/>
  <c r="F289"/>
  <c r="E290"/>
  <c r="F290"/>
  <c r="D288"/>
  <c r="D287"/>
  <c r="D300"/>
  <c r="D299"/>
  <c r="G298"/>
  <c r="G297"/>
  <c r="F296"/>
  <c r="E296"/>
  <c r="E362"/>
  <c r="F362"/>
  <c r="E363"/>
  <c r="F363"/>
  <c r="E364"/>
  <c r="F364"/>
  <c r="E365"/>
  <c r="F365"/>
  <c r="D296" l="1"/>
  <c r="G296" s="1"/>
  <c r="E382" l="1"/>
  <c r="F382"/>
  <c r="E383"/>
  <c r="F383"/>
  <c r="E384"/>
  <c r="F384"/>
  <c r="E385"/>
  <c r="F385"/>
  <c r="G392"/>
  <c r="F391"/>
  <c r="E391"/>
  <c r="D391"/>
  <c r="D401"/>
  <c r="E401"/>
  <c r="F401"/>
  <c r="E397"/>
  <c r="F397"/>
  <c r="E398"/>
  <c r="F398"/>
  <c r="E399"/>
  <c r="F399"/>
  <c r="E400"/>
  <c r="F400"/>
  <c r="D398"/>
  <c r="D399"/>
  <c r="D400"/>
  <c r="D25" s="1"/>
  <c r="D397"/>
  <c r="G422"/>
  <c r="F421"/>
  <c r="E421"/>
  <c r="D421"/>
  <c r="F426"/>
  <c r="E426"/>
  <c r="D426"/>
  <c r="J434"/>
  <c r="E552"/>
  <c r="F552"/>
  <c r="E553"/>
  <c r="F553"/>
  <c r="E554"/>
  <c r="F554"/>
  <c r="E555"/>
  <c r="F555"/>
  <c r="D553"/>
  <c r="D554"/>
  <c r="D555"/>
  <c r="D552"/>
  <c r="E438"/>
  <c r="F438"/>
  <c r="E439"/>
  <c r="F439"/>
  <c r="E440"/>
  <c r="F440"/>
  <c r="D438"/>
  <c r="D439"/>
  <c r="D440"/>
  <c r="G457"/>
  <c r="F456"/>
  <c r="E456"/>
  <c r="D456"/>
  <c r="D468"/>
  <c r="D469"/>
  <c r="D470"/>
  <c r="D467"/>
  <c r="E512"/>
  <c r="F512"/>
  <c r="E513"/>
  <c r="F513"/>
  <c r="E514"/>
  <c r="F514"/>
  <c r="E515"/>
  <c r="F515"/>
  <c r="D513"/>
  <c r="D514"/>
  <c r="D515"/>
  <c r="D512"/>
  <c r="G547"/>
  <c r="F546"/>
  <c r="E546"/>
  <c r="D546"/>
  <c r="E57" l="1"/>
  <c r="F57"/>
  <c r="G421"/>
  <c r="G391"/>
  <c r="G456"/>
  <c r="G546"/>
  <c r="G567" l="1"/>
  <c r="F566"/>
  <c r="E566"/>
  <c r="D566"/>
  <c r="G583"/>
  <c r="G582"/>
  <c r="F581"/>
  <c r="D581"/>
  <c r="G588"/>
  <c r="G589"/>
  <c r="G587"/>
  <c r="F586"/>
  <c r="E586"/>
  <c r="D586"/>
  <c r="E667"/>
  <c r="F667"/>
  <c r="E668"/>
  <c r="F668"/>
  <c r="E669"/>
  <c r="F669"/>
  <c r="E670"/>
  <c r="F670"/>
  <c r="D668"/>
  <c r="D669"/>
  <c r="D670"/>
  <c r="D667"/>
  <c r="E702"/>
  <c r="F702"/>
  <c r="E703"/>
  <c r="F703"/>
  <c r="E704"/>
  <c r="F704"/>
  <c r="E705"/>
  <c r="F705"/>
  <c r="D703"/>
  <c r="D704"/>
  <c r="D705"/>
  <c r="D702"/>
  <c r="D899"/>
  <c r="E894"/>
  <c r="F894"/>
  <c r="E895"/>
  <c r="F895"/>
  <c r="E896"/>
  <c r="F896"/>
  <c r="E897"/>
  <c r="F897"/>
  <c r="D896"/>
  <c r="D897"/>
  <c r="D895"/>
  <c r="D894"/>
  <c r="E908"/>
  <c r="G910"/>
  <c r="F908"/>
  <c r="D908"/>
  <c r="D915"/>
  <c r="E917"/>
  <c r="E916"/>
  <c r="E915"/>
  <c r="F915"/>
  <c r="D916"/>
  <c r="F916"/>
  <c r="D917"/>
  <c r="F917"/>
  <c r="E914"/>
  <c r="F914"/>
  <c r="D914"/>
  <c r="G924"/>
  <c r="E923"/>
  <c r="F923"/>
  <c r="D923"/>
  <c r="E889" l="1"/>
  <c r="G923"/>
  <c r="G895"/>
  <c r="G586"/>
  <c r="G581"/>
  <c r="G566"/>
  <c r="E913"/>
  <c r="G908"/>
  <c r="F136" l="1"/>
  <c r="E136"/>
  <c r="F131"/>
  <c r="E131"/>
  <c r="F126"/>
  <c r="E126"/>
  <c r="E121"/>
  <c r="F171"/>
  <c r="E171"/>
  <c r="F166"/>
  <c r="E166"/>
  <c r="F251"/>
  <c r="E251"/>
  <c r="L11" i="12" l="1"/>
  <c r="L6"/>
  <c r="K6"/>
  <c r="K11"/>
  <c r="G293" i="5" l="1"/>
  <c r="D302"/>
  <c r="G323"/>
  <c r="G322"/>
  <c r="F321"/>
  <c r="E321"/>
  <c r="G318"/>
  <c r="G317"/>
  <c r="F316"/>
  <c r="E316"/>
  <c r="G313"/>
  <c r="G312"/>
  <c r="F311"/>
  <c r="E311"/>
  <c r="G308"/>
  <c r="G307"/>
  <c r="F306"/>
  <c r="E306"/>
  <c r="F676" l="1"/>
  <c r="J358" l="1"/>
  <c r="J357"/>
  <c r="J68"/>
  <c r="J69"/>
  <c r="J67"/>
  <c r="E611" l="1"/>
  <c r="F611"/>
  <c r="N7" i="12"/>
  <c r="N8"/>
  <c r="N9"/>
  <c r="N10"/>
  <c r="N12"/>
  <c r="N13"/>
  <c r="N14"/>
  <c r="N15"/>
  <c r="J11"/>
  <c r="N11" s="1"/>
  <c r="J6"/>
  <c r="N6" s="1"/>
  <c r="E37" i="5"/>
  <c r="E36" s="1"/>
  <c r="F37"/>
  <c r="F36" s="1"/>
  <c r="D37"/>
  <c r="E87"/>
  <c r="F87"/>
  <c r="E88"/>
  <c r="F88"/>
  <c r="E89"/>
  <c r="F89"/>
  <c r="E90"/>
  <c r="F90"/>
  <c r="D88"/>
  <c r="D89"/>
  <c r="D90"/>
  <c r="D87"/>
  <c r="D370"/>
  <c r="D369"/>
  <c r="D368"/>
  <c r="D367"/>
  <c r="F366"/>
  <c r="E366"/>
  <c r="D375"/>
  <c r="D374"/>
  <c r="D373"/>
  <c r="D372"/>
  <c r="F371"/>
  <c r="E371"/>
  <c r="D380"/>
  <c r="D379"/>
  <c r="D378"/>
  <c r="D377"/>
  <c r="F376"/>
  <c r="E376"/>
  <c r="F521"/>
  <c r="D521"/>
  <c r="F526"/>
  <c r="E526"/>
  <c r="D526"/>
  <c r="F531"/>
  <c r="E531"/>
  <c r="D531"/>
  <c r="E32"/>
  <c r="F32"/>
  <c r="E33"/>
  <c r="F33"/>
  <c r="E34"/>
  <c r="F34"/>
  <c r="E35"/>
  <c r="F35"/>
  <c r="G580"/>
  <c r="E576"/>
  <c r="F576"/>
  <c r="G579"/>
  <c r="G577"/>
  <c r="D576"/>
  <c r="E607"/>
  <c r="F607"/>
  <c r="E608"/>
  <c r="F608"/>
  <c r="E609"/>
  <c r="F609"/>
  <c r="E610"/>
  <c r="F610"/>
  <c r="D608"/>
  <c r="D609"/>
  <c r="D610"/>
  <c r="D607"/>
  <c r="D620"/>
  <c r="D619"/>
  <c r="D618"/>
  <c r="D617"/>
  <c r="F616"/>
  <c r="E616"/>
  <c r="D363" l="1"/>
  <c r="D364"/>
  <c r="D362"/>
  <c r="D365"/>
  <c r="G37"/>
  <c r="E31"/>
  <c r="F31"/>
  <c r="E571"/>
  <c r="D376"/>
  <c r="D371"/>
  <c r="D366"/>
  <c r="F571"/>
  <c r="G576"/>
  <c r="D616"/>
  <c r="D34" l="1"/>
  <c r="G34" s="1"/>
  <c r="D35"/>
  <c r="G35" s="1"/>
  <c r="D571"/>
  <c r="G571" s="1"/>
  <c r="D32"/>
  <c r="G32" s="1"/>
  <c r="D33"/>
  <c r="G33" s="1"/>
  <c r="F656" l="1"/>
  <c r="E656"/>
  <c r="D656"/>
  <c r="D303" l="1"/>
  <c r="G823"/>
  <c r="F351" l="1"/>
  <c r="E351"/>
  <c r="D351"/>
  <c r="D342"/>
  <c r="D350"/>
  <c r="D349"/>
  <c r="D344" s="1"/>
  <c r="G348"/>
  <c r="G347"/>
  <c r="F346"/>
  <c r="E346"/>
  <c r="J341"/>
  <c r="J345" s="1"/>
  <c r="F345"/>
  <c r="E345"/>
  <c r="F344"/>
  <c r="E344"/>
  <c r="F343"/>
  <c r="E343"/>
  <c r="D343"/>
  <c r="F342"/>
  <c r="E342"/>
  <c r="D340"/>
  <c r="D339"/>
  <c r="G338"/>
  <c r="G337"/>
  <c r="D335"/>
  <c r="D334"/>
  <c r="G333"/>
  <c r="G332"/>
  <c r="F331"/>
  <c r="E331"/>
  <c r="D330"/>
  <c r="D329"/>
  <c r="D325"/>
  <c r="D324"/>
  <c r="D320"/>
  <c r="D319"/>
  <c r="D315"/>
  <c r="D314"/>
  <c r="D310"/>
  <c r="D305" s="1"/>
  <c r="D309"/>
  <c r="D304" s="1"/>
  <c r="J301"/>
  <c r="J305" s="1"/>
  <c r="F305"/>
  <c r="E305"/>
  <c r="F304"/>
  <c r="E304"/>
  <c r="G303"/>
  <c r="G292"/>
  <c r="G288"/>
  <c r="D295"/>
  <c r="D290" s="1"/>
  <c r="D294"/>
  <c r="D289" s="1"/>
  <c r="F291"/>
  <c r="E291"/>
  <c r="J286"/>
  <c r="J290" s="1"/>
  <c r="G343" l="1"/>
  <c r="E301"/>
  <c r="F301"/>
  <c r="G342"/>
  <c r="D316"/>
  <c r="G316" s="1"/>
  <c r="D311"/>
  <c r="G311" s="1"/>
  <c r="D321"/>
  <c r="G321" s="1"/>
  <c r="D331"/>
  <c r="G331" s="1"/>
  <c r="E341"/>
  <c r="D346"/>
  <c r="D345"/>
  <c r="D341" s="1"/>
  <c r="D326"/>
  <c r="G326" s="1"/>
  <c r="D336"/>
  <c r="G336" s="1"/>
  <c r="G346"/>
  <c r="F341"/>
  <c r="D291"/>
  <c r="G291" s="1"/>
  <c r="D286"/>
  <c r="E286"/>
  <c r="F286"/>
  <c r="G287"/>
  <c r="G341" l="1"/>
  <c r="G286"/>
  <c r="G235" l="1"/>
  <c r="G233"/>
  <c r="G232"/>
  <c r="F231"/>
  <c r="E231"/>
  <c r="E236"/>
  <c r="G237"/>
  <c r="F236"/>
  <c r="D236"/>
  <c r="G231" l="1"/>
  <c r="G236"/>
  <c r="J21" l="1"/>
  <c r="J31"/>
  <c r="J36"/>
  <c r="J41"/>
  <c r="E411" l="1"/>
  <c r="F411"/>
  <c r="E72" l="1"/>
  <c r="F72"/>
  <c r="G72" s="1"/>
  <c r="E73"/>
  <c r="F73"/>
  <c r="E74"/>
  <c r="F74"/>
  <c r="E75"/>
  <c r="F75"/>
  <c r="D73"/>
  <c r="D74"/>
  <c r="D75"/>
  <c r="D72"/>
  <c r="E117"/>
  <c r="F117"/>
  <c r="E118"/>
  <c r="F118"/>
  <c r="E119"/>
  <c r="F119"/>
  <c r="E120"/>
  <c r="F120"/>
  <c r="D118"/>
  <c r="D119"/>
  <c r="D120"/>
  <c r="D117"/>
  <c r="G197"/>
  <c r="F196"/>
  <c r="E196"/>
  <c r="D196"/>
  <c r="E592"/>
  <c r="F592"/>
  <c r="E593"/>
  <c r="F593"/>
  <c r="E594"/>
  <c r="F594"/>
  <c r="E595"/>
  <c r="F595"/>
  <c r="E627"/>
  <c r="F627"/>
  <c r="E628"/>
  <c r="F628"/>
  <c r="E629"/>
  <c r="F629"/>
  <c r="E630"/>
  <c r="F630"/>
  <c r="D628"/>
  <c r="D629"/>
  <c r="D630"/>
  <c r="D627"/>
  <c r="F651"/>
  <c r="E651"/>
  <c r="D651"/>
  <c r="E802"/>
  <c r="F802"/>
  <c r="E803"/>
  <c r="F803"/>
  <c r="E804"/>
  <c r="F804"/>
  <c r="E805"/>
  <c r="F805"/>
  <c r="D803"/>
  <c r="D804"/>
  <c r="D805"/>
  <c r="D802"/>
  <c r="G807"/>
  <c r="F591" l="1"/>
  <c r="E591"/>
  <c r="F70"/>
  <c r="D67"/>
  <c r="D70"/>
  <c r="E70"/>
  <c r="E68"/>
  <c r="F68"/>
  <c r="D69"/>
  <c r="F69"/>
  <c r="F67"/>
  <c r="D68"/>
  <c r="E69"/>
  <c r="E67"/>
  <c r="E381"/>
  <c r="F381"/>
  <c r="G196"/>
  <c r="G402" l="1"/>
  <c r="G782" l="1"/>
  <c r="E682"/>
  <c r="F682"/>
  <c r="E683"/>
  <c r="F683"/>
  <c r="E684"/>
  <c r="F684"/>
  <c r="E685"/>
  <c r="F685"/>
  <c r="D683"/>
  <c r="D684"/>
  <c r="D685"/>
  <c r="D682"/>
  <c r="F696"/>
  <c r="E696"/>
  <c r="D696"/>
  <c r="E676"/>
  <c r="D676"/>
  <c r="J432"/>
  <c r="G557"/>
  <c r="F556"/>
  <c r="E556"/>
  <c r="D556"/>
  <c r="F506"/>
  <c r="E506"/>
  <c r="D506"/>
  <c r="F501"/>
  <c r="E501"/>
  <c r="D501"/>
  <c r="F496"/>
  <c r="E496"/>
  <c r="D496"/>
  <c r="G556" l="1"/>
  <c r="F661" l="1"/>
  <c r="E661"/>
  <c r="D661"/>
  <c r="J890" l="1"/>
  <c r="J891"/>
  <c r="J889"/>
  <c r="J834"/>
  <c r="J835"/>
  <c r="J833"/>
  <c r="J29" l="1"/>
  <c r="N14" s="1"/>
  <c r="J9"/>
  <c r="J27"/>
  <c r="N12" s="1"/>
  <c r="J7"/>
  <c r="J8"/>
  <c r="J28"/>
  <c r="N13" s="1"/>
  <c r="N11" l="1"/>
  <c r="J26"/>
  <c r="J11"/>
  <c r="J913"/>
  <c r="J917" s="1"/>
  <c r="J893"/>
  <c r="J873"/>
  <c r="J877" s="1"/>
  <c r="J858"/>
  <c r="J862" s="1"/>
  <c r="J837"/>
  <c r="J817"/>
  <c r="J821" s="1"/>
  <c r="J801"/>
  <c r="J805" s="1"/>
  <c r="J786"/>
  <c r="J790" s="1"/>
  <c r="J761"/>
  <c r="J765" s="1"/>
  <c r="J746"/>
  <c r="J721"/>
  <c r="J725" s="1"/>
  <c r="J701"/>
  <c r="J705" s="1"/>
  <c r="J681"/>
  <c r="J685" s="1"/>
  <c r="J666"/>
  <c r="J670" s="1"/>
  <c r="J626"/>
  <c r="J630" s="1"/>
  <c r="J606"/>
  <c r="J591"/>
  <c r="J595" s="1"/>
  <c r="J571"/>
  <c r="J575" s="1"/>
  <c r="J551"/>
  <c r="J555" s="1"/>
  <c r="J511"/>
  <c r="J515" s="1"/>
  <c r="J466"/>
  <c r="J470" s="1"/>
  <c r="J436"/>
  <c r="J440" s="1"/>
  <c r="J396"/>
  <c r="E357"/>
  <c r="F357"/>
  <c r="E358"/>
  <c r="F358"/>
  <c r="E359"/>
  <c r="F359"/>
  <c r="E360"/>
  <c r="F360"/>
  <c r="J381"/>
  <c r="J385" s="1"/>
  <c r="J361"/>
  <c r="J365" s="1"/>
  <c r="J271"/>
  <c r="J275" s="1"/>
  <c r="J256"/>
  <c r="J260" s="1"/>
  <c r="J241"/>
  <c r="J245" s="1"/>
  <c r="J201"/>
  <c r="J205" s="1"/>
  <c r="J186"/>
  <c r="J190" s="1"/>
  <c r="J151"/>
  <c r="J116"/>
  <c r="J120" s="1"/>
  <c r="N359" l="1"/>
  <c r="J841"/>
  <c r="J897"/>
  <c r="N889"/>
  <c r="J750"/>
  <c r="N623" s="1"/>
  <c r="J610"/>
  <c r="N434" s="1"/>
  <c r="J400"/>
  <c r="J155"/>
  <c r="N147" s="1"/>
  <c r="J888"/>
  <c r="J892" s="1"/>
  <c r="J431"/>
  <c r="J435" s="1"/>
  <c r="J146"/>
  <c r="J356"/>
  <c r="J360" s="1"/>
  <c r="J621"/>
  <c r="J625" s="1"/>
  <c r="J832"/>
  <c r="J836" s="1"/>
  <c r="N432" l="1"/>
  <c r="N834"/>
  <c r="N835"/>
  <c r="N149"/>
  <c r="N148"/>
  <c r="N146" s="1"/>
  <c r="N357"/>
  <c r="N833"/>
  <c r="N891"/>
  <c r="N890"/>
  <c r="N888" s="1"/>
  <c r="N624"/>
  <c r="N622"/>
  <c r="N433"/>
  <c r="N358"/>
  <c r="J150"/>
  <c r="J86"/>
  <c r="J71"/>
  <c r="J66"/>
  <c r="J70" s="1"/>
  <c r="J45"/>
  <c r="J40"/>
  <c r="J35"/>
  <c r="J30"/>
  <c r="J16"/>
  <c r="J20" s="1"/>
  <c r="J15"/>
  <c r="J6"/>
  <c r="J10" s="1"/>
  <c r="N431" l="1"/>
  <c r="N621"/>
  <c r="N356"/>
  <c r="J75"/>
  <c r="N832"/>
  <c r="J90"/>
  <c r="J25"/>
  <c r="N7" s="1"/>
  <c r="N68" l="1"/>
  <c r="N69"/>
  <c r="N9"/>
  <c r="N67"/>
  <c r="N8"/>
  <c r="F41"/>
  <c r="E41"/>
  <c r="D41"/>
  <c r="D36"/>
  <c r="G36" s="1"/>
  <c r="D31"/>
  <c r="G31" s="1"/>
  <c r="G899"/>
  <c r="G904"/>
  <c r="G919"/>
  <c r="F918"/>
  <c r="E918"/>
  <c r="D918"/>
  <c r="E838"/>
  <c r="F838"/>
  <c r="E839"/>
  <c r="F839"/>
  <c r="E840"/>
  <c r="F840"/>
  <c r="E841"/>
  <c r="F841"/>
  <c r="D839"/>
  <c r="D840"/>
  <c r="D841"/>
  <c r="D838"/>
  <c r="F842"/>
  <c r="E842"/>
  <c r="D842"/>
  <c r="F847"/>
  <c r="E847"/>
  <c r="D847"/>
  <c r="F852"/>
  <c r="E852"/>
  <c r="D852"/>
  <c r="D859"/>
  <c r="F862"/>
  <c r="E862"/>
  <c r="D862"/>
  <c r="F861"/>
  <c r="E861"/>
  <c r="D861"/>
  <c r="F860"/>
  <c r="E860"/>
  <c r="D860"/>
  <c r="F859"/>
  <c r="E859"/>
  <c r="F863"/>
  <c r="E863"/>
  <c r="D863"/>
  <c r="F868"/>
  <c r="E868"/>
  <c r="D868"/>
  <c r="E874"/>
  <c r="F874"/>
  <c r="D875"/>
  <c r="D876"/>
  <c r="D877"/>
  <c r="D874"/>
  <c r="G879"/>
  <c r="D878"/>
  <c r="G884"/>
  <c r="D883"/>
  <c r="F631"/>
  <c r="E631"/>
  <c r="D631"/>
  <c r="F636"/>
  <c r="E636"/>
  <c r="D636"/>
  <c r="F641"/>
  <c r="E641"/>
  <c r="D641"/>
  <c r="F646"/>
  <c r="E646"/>
  <c r="D646"/>
  <c r="F671"/>
  <c r="E671"/>
  <c r="D671"/>
  <c r="F686"/>
  <c r="E686"/>
  <c r="D686"/>
  <c r="F691"/>
  <c r="E691"/>
  <c r="D691"/>
  <c r="F706"/>
  <c r="E706"/>
  <c r="D706"/>
  <c r="F711"/>
  <c r="E711"/>
  <c r="D711"/>
  <c r="F716"/>
  <c r="E716"/>
  <c r="D716"/>
  <c r="N6" l="1"/>
  <c r="N66"/>
  <c r="G41"/>
  <c r="E833"/>
  <c r="E27" s="1"/>
  <c r="D834"/>
  <c r="D28" s="1"/>
  <c r="E892"/>
  <c r="E887" s="1"/>
  <c r="E882" s="1"/>
  <c r="E877" s="1"/>
  <c r="E836" s="1"/>
  <c r="E30" s="1"/>
  <c r="D892"/>
  <c r="E890"/>
  <c r="E885" s="1"/>
  <c r="D889"/>
  <c r="F891"/>
  <c r="F886" s="1"/>
  <c r="F881" s="1"/>
  <c r="F876" s="1"/>
  <c r="F835" s="1"/>
  <c r="F29" s="1"/>
  <c r="G914"/>
  <c r="D890"/>
  <c r="E891"/>
  <c r="E886" s="1"/>
  <c r="E881" s="1"/>
  <c r="E876" s="1"/>
  <c r="E835" s="1"/>
  <c r="E29" s="1"/>
  <c r="F892"/>
  <c r="F887" s="1"/>
  <c r="F882" s="1"/>
  <c r="F877" s="1"/>
  <c r="F836" s="1"/>
  <c r="F30" s="1"/>
  <c r="F889"/>
  <c r="D891"/>
  <c r="D833"/>
  <c r="D27" s="1"/>
  <c r="F890"/>
  <c r="F885" s="1"/>
  <c r="D835"/>
  <c r="D29" s="1"/>
  <c r="D836"/>
  <c r="D30" s="1"/>
  <c r="F833"/>
  <c r="F27" s="1"/>
  <c r="D913"/>
  <c r="F893"/>
  <c r="G918"/>
  <c r="F858"/>
  <c r="D837"/>
  <c r="F837"/>
  <c r="D858"/>
  <c r="E858"/>
  <c r="E837"/>
  <c r="E666"/>
  <c r="D873"/>
  <c r="G874"/>
  <c r="D626"/>
  <c r="E626"/>
  <c r="F626"/>
  <c r="F666"/>
  <c r="D666"/>
  <c r="F701"/>
  <c r="E701"/>
  <c r="D701"/>
  <c r="F880" l="1"/>
  <c r="F883"/>
  <c r="G883" s="1"/>
  <c r="E880"/>
  <c r="E883"/>
  <c r="F681"/>
  <c r="E681"/>
  <c r="D681"/>
  <c r="G889"/>
  <c r="D888"/>
  <c r="G894"/>
  <c r="G833"/>
  <c r="D893"/>
  <c r="G893" s="1"/>
  <c r="D26"/>
  <c r="F888"/>
  <c r="G27"/>
  <c r="D832"/>
  <c r="F878" l="1"/>
  <c r="G878" s="1"/>
  <c r="F875"/>
  <c r="E875"/>
  <c r="E878"/>
  <c r="G888"/>
  <c r="F834" l="1"/>
  <c r="F873"/>
  <c r="G873" s="1"/>
  <c r="E834"/>
  <c r="E873"/>
  <c r="F726"/>
  <c r="E726"/>
  <c r="D726"/>
  <c r="F731"/>
  <c r="E731"/>
  <c r="D731"/>
  <c r="F736"/>
  <c r="E736"/>
  <c r="D736"/>
  <c r="F741"/>
  <c r="E741"/>
  <c r="D741"/>
  <c r="E747"/>
  <c r="F747"/>
  <c r="E748"/>
  <c r="F748"/>
  <c r="E749"/>
  <c r="F749"/>
  <c r="E750"/>
  <c r="F750"/>
  <c r="D748"/>
  <c r="D749"/>
  <c r="D750"/>
  <c r="D747"/>
  <c r="F751"/>
  <c r="E751"/>
  <c r="D751"/>
  <c r="F756"/>
  <c r="E756"/>
  <c r="D756"/>
  <c r="E762"/>
  <c r="F762"/>
  <c r="E763"/>
  <c r="F763"/>
  <c r="E764"/>
  <c r="F764"/>
  <c r="E765"/>
  <c r="F765"/>
  <c r="D763"/>
  <c r="D764"/>
  <c r="D765"/>
  <c r="D762"/>
  <c r="F766"/>
  <c r="E766"/>
  <c r="D766"/>
  <c r="F771"/>
  <c r="E771"/>
  <c r="D771"/>
  <c r="F776"/>
  <c r="E776"/>
  <c r="D776"/>
  <c r="F781"/>
  <c r="E781"/>
  <c r="D781"/>
  <c r="E787"/>
  <c r="F787"/>
  <c r="E788"/>
  <c r="F788"/>
  <c r="E789"/>
  <c r="F789"/>
  <c r="E790"/>
  <c r="F790"/>
  <c r="D788"/>
  <c r="D789"/>
  <c r="D790"/>
  <c r="D787"/>
  <c r="G792"/>
  <c r="F791"/>
  <c r="E791"/>
  <c r="D791"/>
  <c r="F796"/>
  <c r="E796"/>
  <c r="D796"/>
  <c r="G802"/>
  <c r="F806"/>
  <c r="E806"/>
  <c r="D806"/>
  <c r="F812"/>
  <c r="E812"/>
  <c r="D812"/>
  <c r="E818"/>
  <c r="F818"/>
  <c r="E819"/>
  <c r="F819"/>
  <c r="E820"/>
  <c r="F820"/>
  <c r="E821"/>
  <c r="F821"/>
  <c r="D819"/>
  <c r="D820"/>
  <c r="D821"/>
  <c r="D818"/>
  <c r="F822"/>
  <c r="E822"/>
  <c r="D822"/>
  <c r="D827"/>
  <c r="F827"/>
  <c r="E827"/>
  <c r="F441"/>
  <c r="E441"/>
  <c r="D441"/>
  <c r="G447"/>
  <c r="F446"/>
  <c r="E446"/>
  <c r="D446"/>
  <c r="G452"/>
  <c r="F451"/>
  <c r="E451"/>
  <c r="D451"/>
  <c r="F466"/>
  <c r="E466"/>
  <c r="F471"/>
  <c r="E471"/>
  <c r="D471"/>
  <c r="F476"/>
  <c r="E476"/>
  <c r="D476"/>
  <c r="F481"/>
  <c r="E481"/>
  <c r="D481"/>
  <c r="F486"/>
  <c r="E486"/>
  <c r="D486"/>
  <c r="F491"/>
  <c r="E491"/>
  <c r="D491"/>
  <c r="G517"/>
  <c r="F516"/>
  <c r="E516"/>
  <c r="D516"/>
  <c r="F536"/>
  <c r="E536"/>
  <c r="D536"/>
  <c r="F541"/>
  <c r="E541"/>
  <c r="D541"/>
  <c r="D561"/>
  <c r="E561"/>
  <c r="F561"/>
  <c r="D600"/>
  <c r="D599"/>
  <c r="D598"/>
  <c r="D597"/>
  <c r="F596"/>
  <c r="E596"/>
  <c r="E601"/>
  <c r="F601"/>
  <c r="D605"/>
  <c r="D604"/>
  <c r="D603"/>
  <c r="D602"/>
  <c r="G612"/>
  <c r="D611"/>
  <c r="D390"/>
  <c r="D389"/>
  <c r="D388"/>
  <c r="D387"/>
  <c r="F386"/>
  <c r="E386"/>
  <c r="E22"/>
  <c r="F22"/>
  <c r="E23"/>
  <c r="F23"/>
  <c r="E24"/>
  <c r="F24"/>
  <c r="E25"/>
  <c r="F25"/>
  <c r="G407"/>
  <c r="G410"/>
  <c r="F406"/>
  <c r="E406"/>
  <c r="D406"/>
  <c r="G412"/>
  <c r="D411"/>
  <c r="G417"/>
  <c r="F416"/>
  <c r="E416"/>
  <c r="D416"/>
  <c r="D24"/>
  <c r="D23"/>
  <c r="D22"/>
  <c r="G167"/>
  <c r="D166"/>
  <c r="G172"/>
  <c r="D171"/>
  <c r="G207"/>
  <c r="F206"/>
  <c r="E206"/>
  <c r="D206"/>
  <c r="G212"/>
  <c r="F211"/>
  <c r="E211"/>
  <c r="D211"/>
  <c r="D216"/>
  <c r="E216"/>
  <c r="F216"/>
  <c r="G217"/>
  <c r="G222"/>
  <c r="F221"/>
  <c r="E221"/>
  <c r="D221"/>
  <c r="D242"/>
  <c r="F245"/>
  <c r="E245"/>
  <c r="D245"/>
  <c r="F244"/>
  <c r="E244"/>
  <c r="D244"/>
  <c r="F243"/>
  <c r="F13" s="1"/>
  <c r="E243"/>
  <c r="E13" s="1"/>
  <c r="D243"/>
  <c r="F242"/>
  <c r="F12" s="1"/>
  <c r="E242"/>
  <c r="E12" s="1"/>
  <c r="G247"/>
  <c r="F246"/>
  <c r="E246"/>
  <c r="G252"/>
  <c r="D251"/>
  <c r="F260"/>
  <c r="E260"/>
  <c r="F259"/>
  <c r="E259"/>
  <c r="F258"/>
  <c r="E258"/>
  <c r="F257"/>
  <c r="E257"/>
  <c r="D265"/>
  <c r="D264"/>
  <c r="D263"/>
  <c r="D262"/>
  <c r="F261"/>
  <c r="E261"/>
  <c r="D270"/>
  <c r="D269"/>
  <c r="D268"/>
  <c r="D267"/>
  <c r="F266"/>
  <c r="E266"/>
  <c r="E272"/>
  <c r="F272"/>
  <c r="E273"/>
  <c r="F273"/>
  <c r="E274"/>
  <c r="F274"/>
  <c r="E275"/>
  <c r="F275"/>
  <c r="D280"/>
  <c r="D279"/>
  <c r="D278"/>
  <c r="D277"/>
  <c r="F276"/>
  <c r="E276"/>
  <c r="D285"/>
  <c r="D284"/>
  <c r="D283"/>
  <c r="D282"/>
  <c r="F281"/>
  <c r="E281"/>
  <c r="F76"/>
  <c r="E76"/>
  <c r="D76"/>
  <c r="F81"/>
  <c r="E81"/>
  <c r="D81"/>
  <c r="F91"/>
  <c r="E91"/>
  <c r="D91"/>
  <c r="F96"/>
  <c r="E96"/>
  <c r="D96"/>
  <c r="F101"/>
  <c r="E101"/>
  <c r="D101"/>
  <c r="F106"/>
  <c r="E106"/>
  <c r="D106"/>
  <c r="F111"/>
  <c r="E111"/>
  <c r="G122"/>
  <c r="D121"/>
  <c r="G127"/>
  <c r="G132"/>
  <c r="D131"/>
  <c r="G137"/>
  <c r="F28" l="1"/>
  <c r="F26" s="1"/>
  <c r="G26" s="1"/>
  <c r="F832"/>
  <c r="G832" s="1"/>
  <c r="E28"/>
  <c r="E26" s="1"/>
  <c r="E832"/>
  <c r="G76"/>
  <c r="D359"/>
  <c r="D384"/>
  <c r="D382"/>
  <c r="D357" s="1"/>
  <c r="G357" s="1"/>
  <c r="D383"/>
  <c r="D358" s="1"/>
  <c r="D385"/>
  <c r="D360" s="1"/>
  <c r="F19"/>
  <c r="F147"/>
  <c r="E150"/>
  <c r="E149"/>
  <c r="F150"/>
  <c r="E19"/>
  <c r="E147"/>
  <c r="E56" s="1"/>
  <c r="F148"/>
  <c r="E20"/>
  <c r="E148"/>
  <c r="F149"/>
  <c r="F20"/>
  <c r="G205"/>
  <c r="G822"/>
  <c r="G818"/>
  <c r="G806"/>
  <c r="G203"/>
  <c r="D592"/>
  <c r="D595"/>
  <c r="D435" s="1"/>
  <c r="D594"/>
  <c r="D593"/>
  <c r="D433" s="1"/>
  <c r="D623"/>
  <c r="E624"/>
  <c r="E622"/>
  <c r="E17" s="1"/>
  <c r="D624"/>
  <c r="F624"/>
  <c r="F622"/>
  <c r="F17" s="1"/>
  <c r="D625"/>
  <c r="E625"/>
  <c r="E623"/>
  <c r="E18" s="1"/>
  <c r="D622"/>
  <c r="F625"/>
  <c r="F623"/>
  <c r="G781"/>
  <c r="G762"/>
  <c r="F435"/>
  <c r="F433"/>
  <c r="E434"/>
  <c r="E432"/>
  <c r="E435"/>
  <c r="E433"/>
  <c r="F434"/>
  <c r="F432"/>
  <c r="G202"/>
  <c r="E801"/>
  <c r="G25"/>
  <c r="D21"/>
  <c r="E21"/>
  <c r="F21"/>
  <c r="G22"/>
  <c r="F761"/>
  <c r="D746"/>
  <c r="F746"/>
  <c r="E721"/>
  <c r="E606"/>
  <c r="D551"/>
  <c r="E817"/>
  <c r="D801"/>
  <c r="D721"/>
  <c r="F721"/>
  <c r="G516"/>
  <c r="G451"/>
  <c r="G446"/>
  <c r="E786"/>
  <c r="D786"/>
  <c r="G791"/>
  <c r="G787"/>
  <c r="F786"/>
  <c r="D511"/>
  <c r="E746"/>
  <c r="E761"/>
  <c r="D761"/>
  <c r="F801"/>
  <c r="D817"/>
  <c r="F817"/>
  <c r="E551"/>
  <c r="G512"/>
  <c r="G552"/>
  <c r="D466"/>
  <c r="F436"/>
  <c r="G400"/>
  <c r="E436"/>
  <c r="G437"/>
  <c r="D436"/>
  <c r="F511"/>
  <c r="E511"/>
  <c r="F551"/>
  <c r="F606"/>
  <c r="D606"/>
  <c r="D601"/>
  <c r="D596"/>
  <c r="E361"/>
  <c r="G607"/>
  <c r="G611"/>
  <c r="F361"/>
  <c r="G397"/>
  <c r="G406"/>
  <c r="E396"/>
  <c r="D386"/>
  <c r="D396"/>
  <c r="F396"/>
  <c r="G401"/>
  <c r="G411"/>
  <c r="G416"/>
  <c r="G117"/>
  <c r="D273"/>
  <c r="D275"/>
  <c r="F241"/>
  <c r="D272"/>
  <c r="D257"/>
  <c r="G216"/>
  <c r="D241"/>
  <c r="E201"/>
  <c r="D126"/>
  <c r="G126" s="1"/>
  <c r="G211"/>
  <c r="D151"/>
  <c r="G166"/>
  <c r="G171"/>
  <c r="G221"/>
  <c r="G206"/>
  <c r="F201"/>
  <c r="E241"/>
  <c r="G251"/>
  <c r="G242"/>
  <c r="D266"/>
  <c r="D260"/>
  <c r="D259"/>
  <c r="D258"/>
  <c r="D261"/>
  <c r="E256"/>
  <c r="F256"/>
  <c r="E271"/>
  <c r="D281"/>
  <c r="D276"/>
  <c r="D274"/>
  <c r="F271"/>
  <c r="E86"/>
  <c r="F71"/>
  <c r="E71"/>
  <c r="D71"/>
  <c r="F86"/>
  <c r="D86"/>
  <c r="G121"/>
  <c r="G131"/>
  <c r="D136"/>
  <c r="F18" l="1"/>
  <c r="F16" s="1"/>
  <c r="G382"/>
  <c r="G57"/>
  <c r="F56"/>
  <c r="G56" s="1"/>
  <c r="G71"/>
  <c r="D432"/>
  <c r="D19"/>
  <c r="D434"/>
  <c r="D148"/>
  <c r="D150"/>
  <c r="G150" s="1"/>
  <c r="D147"/>
  <c r="D149"/>
  <c r="G817"/>
  <c r="G432"/>
  <c r="D20"/>
  <c r="D381"/>
  <c r="G381" s="1"/>
  <c r="G360"/>
  <c r="G801"/>
  <c r="G761"/>
  <c r="G786"/>
  <c r="G21"/>
  <c r="G622"/>
  <c r="F431"/>
  <c r="D621"/>
  <c r="F621"/>
  <c r="G551"/>
  <c r="E621"/>
  <c r="G511"/>
  <c r="E431"/>
  <c r="D271"/>
  <c r="G606"/>
  <c r="G436"/>
  <c r="E356"/>
  <c r="D591"/>
  <c r="F356"/>
  <c r="D361"/>
  <c r="G396"/>
  <c r="G241"/>
  <c r="D201"/>
  <c r="G201" s="1"/>
  <c r="D256"/>
  <c r="F116"/>
  <c r="E116"/>
  <c r="G136"/>
  <c r="G18" l="1"/>
  <c r="D356"/>
  <c r="G356" s="1"/>
  <c r="G17"/>
  <c r="D16"/>
  <c r="G16" s="1"/>
  <c r="G621"/>
  <c r="D431"/>
  <c r="G431" s="1"/>
  <c r="F66"/>
  <c r="E66"/>
  <c r="E151" l="1"/>
  <c r="G152"/>
  <c r="F151"/>
  <c r="G151" s="1"/>
  <c r="F913" l="1"/>
  <c r="G913" s="1"/>
  <c r="F903"/>
  <c r="E903"/>
  <c r="F898"/>
  <c r="G147"/>
  <c r="E186" l="1"/>
  <c r="G148"/>
  <c r="G187"/>
  <c r="F186"/>
  <c r="G186" s="1"/>
  <c r="D111"/>
  <c r="D116"/>
  <c r="G116" s="1"/>
  <c r="D903"/>
  <c r="G903" s="1"/>
  <c r="E8" l="1"/>
  <c r="F146"/>
  <c r="E146"/>
  <c r="F8"/>
  <c r="D7"/>
  <c r="D146"/>
  <c r="D898"/>
  <c r="G898" s="1"/>
  <c r="F7" l="1"/>
  <c r="G146"/>
  <c r="D8"/>
  <c r="D13" s="1"/>
  <c r="F10"/>
  <c r="F15" s="1"/>
  <c r="G67"/>
  <c r="D66"/>
  <c r="G66" s="1"/>
  <c r="G12" l="1"/>
  <c r="G8"/>
  <c r="G13"/>
  <c r="F9"/>
  <c r="F14" s="1"/>
  <c r="F11" l="1"/>
  <c r="F6"/>
  <c r="E10" l="1"/>
  <c r="E15" s="1"/>
  <c r="E9" l="1"/>
  <c r="E14" s="1"/>
  <c r="D9"/>
  <c r="D14" s="1"/>
  <c r="G9" l="1"/>
  <c r="D10"/>
  <c r="D15" l="1"/>
  <c r="G15" s="1"/>
  <c r="G10"/>
  <c r="D11" l="1"/>
  <c r="G11" s="1"/>
  <c r="D246"/>
  <c r="G246" s="1"/>
  <c r="G7" l="1"/>
  <c r="D6"/>
  <c r="G6" s="1"/>
  <c r="D306" l="1"/>
  <c r="G306" s="1"/>
  <c r="G302" l="1"/>
  <c r="D301" l="1"/>
  <c r="G301" s="1"/>
  <c r="E898"/>
  <c r="E888" l="1"/>
  <c r="E16"/>
  <c r="E893"/>
  <c r="E7" l="1"/>
  <c r="E11" s="1"/>
  <c r="E6" l="1"/>
</calcChain>
</file>

<file path=xl/sharedStrings.xml><?xml version="1.0" encoding="utf-8"?>
<sst xmlns="http://schemas.openxmlformats.org/spreadsheetml/2006/main" count="2275" uniqueCount="741">
  <si>
    <t xml:space="preserve"> № п/п</t>
  </si>
  <si>
    <t>Государственная программа, подпрограмма, основное мероприятие, мероприятие</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</si>
  <si>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</si>
  <si>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</si>
  <si>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</si>
  <si>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Всего</t>
  </si>
  <si>
    <t>ОБ</t>
  </si>
  <si>
    <t>ФБ</t>
  </si>
  <si>
    <t>МБ</t>
  </si>
  <si>
    <t>ВБС</t>
  </si>
  <si>
    <t>Государственная программа "Развитие экономического потенциала и формирование благоприятного предпринимательского климата"</t>
  </si>
  <si>
    <t>Министерство экономического развития Мурманской области</t>
  </si>
  <si>
    <t>Министерство образования и науки Мурманской области</t>
  </si>
  <si>
    <t>Комитет по тарифному регулированию Мурманской области</t>
  </si>
  <si>
    <t>Министерство имущественных отношений Мурманской области</t>
  </si>
  <si>
    <t>1.</t>
  </si>
  <si>
    <t>Подпрограмма 1. Формирование благоприятной инвестиционной среды</t>
  </si>
  <si>
    <t>1.1.</t>
  </si>
  <si>
    <t>1.1.1.</t>
  </si>
  <si>
    <t>Основное мероприятие 1. Разработка, реализация и сопровождение инвестиционных программ и проектов</t>
  </si>
  <si>
    <t>Формирование и ежегодное обновление Плана создания инвестиционных объектов и объектов инфраструктуры в Мурманской области</t>
  </si>
  <si>
    <t>1.1.2.</t>
  </si>
  <si>
    <t>Основное мероприятие 2. Нормативно-правовая и организационная поддержка инвестиционной деятельности</t>
  </si>
  <si>
    <t>Разработка не менее 2 НПА ежегодно</t>
  </si>
  <si>
    <t>Обеспечение актуальности нормативно-правовой базы, регулирующей государственно-частное партнерство на территории Мурманской области</t>
  </si>
  <si>
    <t>Мониторинг реализации инвестиционных проектов на территории Мурманской области</t>
  </si>
  <si>
    <t>Ежеквартальная подготовка докладов о ходе реализации инвестиционных проектов</t>
  </si>
  <si>
    <t>1.2.</t>
  </si>
  <si>
    <t>1.2.1.</t>
  </si>
  <si>
    <t>Основное мероприятие 3. Информирование бизнес-сообщества об инвестиционном потенциале территории региона</t>
  </si>
  <si>
    <t>Актуализация, сопровождение и развитие специализированного многоязычного интернет-портала об инвестиционной деятельности в Мурманской области</t>
  </si>
  <si>
    <t xml:space="preserve">Обеспечение функционирования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</si>
  <si>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Проведение и участие в форумах, семинарах, круглых столах, конференциях, рабочих встречах по вопросам создания эффективных механизмов привлечения инвестиций</t>
  </si>
  <si>
    <t>Разработка рекламных материалов (презентаций, печатных буклетов, видеофильмов) об инвестиционных возможностях Мурманской области, их размещение в специализированных печатных изданиях, интернет-ресурсах, телевидении</t>
  </si>
  <si>
    <t>Проведение мониторинга состояния конкурентной среды на рынках товаров, работ, услуг Мурманской области</t>
  </si>
  <si>
    <t>Проведение ежегодного мониторинга состояния конкурентной среды на рынках товаров, работ, услуг Мурманской области</t>
  </si>
  <si>
    <t>1.2.2.</t>
  </si>
  <si>
    <t>1.3.</t>
  </si>
  <si>
    <t>1.3.1.</t>
  </si>
  <si>
    <t>1.3.2.</t>
  </si>
  <si>
    <t>2.</t>
  </si>
  <si>
    <t>Подпрограмма 2. Поддержка малого и среднего предпринимательства</t>
  </si>
  <si>
    <t>2.1.</t>
  </si>
  <si>
    <t>2.1.1.</t>
  </si>
  <si>
    <t>Основное мероприятие 1. Оказание финансовой поддержки субъектам малого и среднего предпринимательства</t>
  </si>
  <si>
    <t>2.2.</t>
  </si>
  <si>
    <t>Основное мероприятие 2. Создание и развитие объектов инфраструктуры поддержки малого и среднего предпринимательства</t>
  </si>
  <si>
    <t>Развитие ЦПП и осуществление им деятельности по поддержке субъектов малого и среднего предпринимательства</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</si>
  <si>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</si>
  <si>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</si>
  <si>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Ежегодное финансирование не менее 1 проекта</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</si>
  <si>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</si>
  <si>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Проведение исследований по проблемам и перспективам развития предпринимательства и инноваций</t>
  </si>
  <si>
    <t>Ежегодное проведение не менее 2 исследований</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</si>
  <si>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</si>
  <si>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Субсидия на финансовое обеспечение выполнения государственного задания</t>
  </si>
  <si>
    <t xml:space="preserve">Обеспечение предоставления ГОБУ МРИБИ консультационных и методических услуг субъектам малого и среднего предпринимательства </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</si>
  <si>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</si>
  <si>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t>
  </si>
  <si>
    <t>Основное мероприятие 5. Оказание имущественной поддержки субъектам малого и среднего предпринимательства в виде передачи в пользование государственного имущества Мурманской области</t>
  </si>
  <si>
    <t xml:space="preserve">Министерство имущественных отношений Мурманской области </t>
  </si>
  <si>
    <t xml:space="preserve">Актуализация сформированных Перечней государственного имущества Мурманской области для передачи в аренду </t>
  </si>
  <si>
    <t xml:space="preserve">Формирование, ведение и опубликование перечней неиспользуемых, высвобождаемых объектов                   </t>
  </si>
  <si>
    <t>Основное мероприятие 6. Совершенствование налогового регулирования в части специальных налоговых режимов (ЕНВД, УСН, Патентная система)</t>
  </si>
  <si>
    <t>Актуализация регионального налогового законодательства в части специальных налоговых режимов (УСН, Патентная система)</t>
  </si>
  <si>
    <t>Регулярная актуализация НПА в части специальных налоговых режимов</t>
  </si>
  <si>
    <t>Организация работы группы по налогам, предусмотренным специальными налоговыми режимами</t>
  </si>
  <si>
    <t>Подпрограмма 3. Развитие промышленности, инновационной и научно-технической деятельности</t>
  </si>
  <si>
    <t>3.1.</t>
  </si>
  <si>
    <t>3.1.1.</t>
  </si>
  <si>
    <t>Основное мероприятие 1. Формирование условий для реализации кластерных инициатив Мурманской области</t>
  </si>
  <si>
    <t>Основное мероприятие 3. Оказание финансовой поддержки инновационным компаниям</t>
  </si>
  <si>
    <t>Оказание субъектам инновационной деятельности организационной и консультационной поддержки по привлечению финансирования в российских и международных институтах, в том числе венчурных фондах</t>
  </si>
  <si>
    <t>Создание и ведение банка данных об институтах развития в сфере инноваций</t>
  </si>
  <si>
    <t>3.3.</t>
  </si>
  <si>
    <t>3.3.1.</t>
  </si>
  <si>
    <t>Основное мероприятие 4. Организация поддержки научных мероприятий, исследований и разработок в Мурманской области</t>
  </si>
  <si>
    <t>Организация и проведение конкурса монографий и научных трудов, направленных на социально-экономическое и инновационное развитие Мурманской области</t>
  </si>
  <si>
    <t>Поощрение деятелей науки, выплата премий победителям (не менее 4 в год)</t>
  </si>
  <si>
    <t>Организация и проведение совместно с Российским фондом фундаментальных исследований (РФФИ) регионального конкурса проектов научных исследований "Север"</t>
  </si>
  <si>
    <t>Поддержка не менее 7 проектов ежегодно</t>
  </si>
  <si>
    <t xml:space="preserve">Министерство образования и науки Мурманской области, ФГБУ "Российский фонд фундаментальных исследований" </t>
  </si>
  <si>
    <t>Организация и проведение конкурса научных работ молодых ученых и специалистов Мурманской области</t>
  </si>
  <si>
    <t>Поощрение  деятелей науки, выплата премий победителям (не менее 7 в  год)</t>
  </si>
  <si>
    <t>Организация регионального молодежного форума "Молодая наука Арктики"</t>
  </si>
  <si>
    <t>Создание условий для привлечения молодежи к научной деятельности и популяризации научно-технических возможностей и достижений (ежегодное количество участников форума не менее 80 чел.)</t>
  </si>
  <si>
    <t>4.</t>
  </si>
  <si>
    <t>Подпрограмма 4. Развитие внешнеэкономических связей, туризма и торговой деятельности в регионе</t>
  </si>
  <si>
    <t>4.1.</t>
  </si>
  <si>
    <t>4.1.1.</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</si>
  <si>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</si>
  <si>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 xml:space="preserve">Изготовление имиджевой презентационной, полиграфической и аудиовизуальной продукции </t>
  </si>
  <si>
    <t>4.1.2.</t>
  </si>
  <si>
    <t>Актуализация не менее 2 соглашений ежегодно</t>
  </si>
  <si>
    <t>Обеспечение своевременной подготовки программных документов и аналитических материалов для обеспечения участия представителей Правительства Мурманской области в разработке и реализации программы</t>
  </si>
  <si>
    <t>Обеспечение своевременной подготовки отчетов и аналитических записок</t>
  </si>
  <si>
    <t xml:space="preserve">Мониторинг внешнеэкономических связей и международной технической помощи в Мурманской области </t>
  </si>
  <si>
    <t>Ежегодная подготовка не менее 6 отчетов по результатам мониторинга</t>
  </si>
  <si>
    <t>4.3.</t>
  </si>
  <si>
    <t>4.3.1.</t>
  </si>
  <si>
    <t>Основное мероприятие 4. Продвижение Мурманской области как привлекательного для туристов региона</t>
  </si>
  <si>
    <t>Установка знаков туристской навигации (не менее 10 указателей в год)</t>
  </si>
  <si>
    <t>Организация экспозиций Мурманской области на региональных, межрегиональных и международных выставках (в том числе поддерживаемых Федеральным агентством по туризму), а также организация тематических конференций и "круглых" столов</t>
  </si>
  <si>
    <t>Ведение реестра туристских ресурсов Мурманской области</t>
  </si>
  <si>
    <t>Поддержание реестра в актуальном состоянии</t>
  </si>
  <si>
    <t>Основное мероприятие 5. Государственная поддержка субъектов туриндустрии</t>
  </si>
  <si>
    <t>Ведение реестра субъектов туристской индустрии Мурманской области</t>
  </si>
  <si>
    <t>4.3.3.</t>
  </si>
  <si>
    <t>Основное мероприятие 6. Формирование туристско-рекреационного кластера</t>
  </si>
  <si>
    <t>4.4.</t>
  </si>
  <si>
    <t>4.4.1.</t>
  </si>
  <si>
    <t xml:space="preserve">Министерство экономического развития Мурманской области </t>
  </si>
  <si>
    <t>Совершенствование нормативно-правовой базы региона по вопросу развития торговли, в том числе за счет приведения региональных нормативных правовых актов Мурманской области в соответствие с федеральными нормативными правовыми актами</t>
  </si>
  <si>
    <t>Наличие актуализированной нормативно-правовой базы в сфере развития торговли</t>
  </si>
  <si>
    <t>Основное мероприятие 8. Обеспечение формирования и ведения торгового реестра Мурманской области</t>
  </si>
  <si>
    <t xml:space="preserve">Предоставление субвенций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</si>
  <si>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</si>
  <si>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5.</t>
  </si>
  <si>
    <t>Подпрограмма 5. Совершенствование системы государственного стратегического управления</t>
  </si>
  <si>
    <t>5.1.</t>
  </si>
  <si>
    <t>Основное мероприятие 1. Обеспечение мониторинга, прогнозирования, целеполагания и планирования (за исключением территориального) социально-экономического развития региона</t>
  </si>
  <si>
    <t>Проведение мониторинга и анализа социально-экономической ситуации в регионе и муниципальных образованиях области</t>
  </si>
  <si>
    <t xml:space="preserve">Разработка предварительного прогноза социально-экономического развития региона на очередной финансовый год и плановый период ежегодно в срок не позднее 1 августа </t>
  </si>
  <si>
    <t>Разработка прогноза социально-экономического развития региона на очередной финансовый год и плановый период</t>
  </si>
  <si>
    <t>Разработка прогноза социально-экономического развития региона на очередной финансовый год и плановый период, одобрение его Правительством МО ежегодно в срок не позднее 30 октября</t>
  </si>
  <si>
    <t>5.1.2.</t>
  </si>
  <si>
    <t>5.1.3.</t>
  </si>
  <si>
    <t>5.1.4.</t>
  </si>
  <si>
    <t>5.1.5.</t>
  </si>
  <si>
    <t>Подготовка ежегодного отчета Губернатора Мурманской области о результатах деятельности Правительства Мурманской области</t>
  </si>
  <si>
    <t>5.2.</t>
  </si>
  <si>
    <t>5.2.1.</t>
  </si>
  <si>
    <t>Основное мероприятие 6. Совершенствование нормативного правового регулирования по вопросам региональной налоговой политики (за исключением законодательства по специальным налоговым режимам)</t>
  </si>
  <si>
    <t>Внесение изменений в действующие НПА в случае необходимости</t>
  </si>
  <si>
    <t>5.2.2.</t>
  </si>
  <si>
    <t>Основное мероприятие 7. Организация взаимодействия всех уровней власти, направленного на укрепление налогового потенциала Мурманской области</t>
  </si>
  <si>
    <t>Ежеквартальная подготовка и представление Губернатору Мурманской области аналитических материалов</t>
  </si>
  <si>
    <t>5.3.</t>
  </si>
  <si>
    <t>Обеспечение нормативного регламентирования процедур оказания государственных услуг и проведения контроля</t>
  </si>
  <si>
    <t>5.4.</t>
  </si>
  <si>
    <t>5.4.1.</t>
  </si>
  <si>
    <t>Основное мероприятие 9. Организация мониторинга эффективности деятельности органов местного самоуправления</t>
  </si>
  <si>
    <t xml:space="preserve">Согласование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t>
  </si>
  <si>
    <t>Наличие 17 согласованных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</si>
  <si>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t>
  </si>
  <si>
    <t>Ежегодная 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</si>
  <si>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 xml:space="preserve">Совершенствование нормативной правовой базы, регулирующей мониторинг эффективности деятельности органов местного самоуправления </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</si>
  <si>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</si>
  <si>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Предоставление грантов 3 муниципальным образованиям Мурманской области (в случае принятия соответствующего решения Комиссией)</t>
  </si>
  <si>
    <t>5.4.2.</t>
  </si>
  <si>
    <t>Основное мероприятие 10. Анализ удовлетворенности населения деятельностью органов местного самоуправления</t>
  </si>
  <si>
    <t xml:space="preserve">Проведение социологического опроса населения городских округов и муниципальных районов в целях выявления оценки населением деятельности органов местного самоуправления </t>
  </si>
  <si>
    <t>Проведение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</si>
  <si>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Рассмотрение и утверждение итогов опроса на заседании Комиссии по подведению итогов оценки эффективности деятельности ОМСУ Мурманской области</t>
  </si>
  <si>
    <t>5.5.</t>
  </si>
  <si>
    <t>5.5.1.</t>
  </si>
  <si>
    <t>5.5.2.</t>
  </si>
  <si>
    <t>Подпрограмма 6. Осуществление государственного регулирования цен (тарифов) на территории Мурманской области</t>
  </si>
  <si>
    <t>6.1.</t>
  </si>
  <si>
    <t>Основное мероприятие 1. Установление подлежащих государственному регулированию цен (тарифов) в соответствии с законодательством Российской Федерации</t>
  </si>
  <si>
    <t>6.1.1.</t>
  </si>
  <si>
    <t>6.1.2.</t>
  </si>
  <si>
    <t>6.1.3.</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</si>
  <si>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</si>
  <si>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6.2.</t>
  </si>
  <si>
    <t>Основное мероприятие 2. Осуществление регионального государственного контроля (надзора) за соблюдением порядка ценообразования и соблюдением стандартов раскрытия информации регулируемыми организациями</t>
  </si>
  <si>
    <t>6.2.1.</t>
  </si>
  <si>
    <t>Проведение проверок хозяйственной деятельности предприятий (учреждений), осуществляющих деятельность в сфере регулируемого ценообразования</t>
  </si>
  <si>
    <t>6.2.2.</t>
  </si>
  <si>
    <t>Осуществление контроля на предмет соблюдения Стандартов раскрытия информации регулируемыми организациями</t>
  </si>
  <si>
    <t>6.3.</t>
  </si>
  <si>
    <t>6.3.1.</t>
  </si>
  <si>
    <t>Обеспечение реализации функций в сфере государственного регулирования цен (тарифов) на территории МО</t>
  </si>
  <si>
    <t>6.3.2.</t>
  </si>
  <si>
    <t>7.</t>
  </si>
  <si>
    <t>Подпрограмма 7. Обеспечение реализации государственной программы</t>
  </si>
  <si>
    <t>7.1.</t>
  </si>
  <si>
    <t>Основное мероприятие 7.1.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</si>
  <si>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7.1.1.</t>
  </si>
  <si>
    <t>Обеспечение реализации государственных функций Министерства экономического развития Мурманской области</t>
  </si>
  <si>
    <t>7.1.2.</t>
  </si>
  <si>
    <t>7.2.</t>
  </si>
  <si>
    <t>7.2.1.</t>
  </si>
  <si>
    <t>Предоставление субсидий из областного бюджета бюджетам монопрофильных муниципальных образований Мурманской области, получившим прямую финансовую поддержку за счет средств федерального бюджета в рамках конкурсного отбора субъектов Российской Федерации на государственную поддержку малого и среднего предпринимательства, включая крестьянские (фермерские) хозяйства</t>
  </si>
  <si>
    <t>Подготовка заявок на создание территорий опережающего социально-экономического развития на территориях многопрофильных муниципальных образований Мурманской области</t>
  </si>
  <si>
    <t>Подготовка и направление заявок в Министерство экономического развития Российской Федерации (не менее 1 заявки за период реализации мероприятия)</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</si>
  <si>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</si>
  <si>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 xml:space="preserve">Формирование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</si>
  <si>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 xml:space="preserve">Актуализация НПА по вопросам ГЧП </t>
  </si>
  <si>
    <t>Повышение результативности контрольных мероприятий</t>
  </si>
  <si>
    <t>Увеличение среднего количества выявляемых нарушений на одну проверку, увеличение количества проводимых  контрольных мероприятий на основе применения данных информационных автоматизированных систем</t>
  </si>
  <si>
    <t>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t>
  </si>
  <si>
    <t>Организация работы Межведомственной комиссии по обеспечению доходов бюджета</t>
  </si>
  <si>
    <t>Обеспечение вынесения на рассмотрение Межведомственной комиссией проблемных вопросов обеспечения доходов бюджета Мурманской области</t>
  </si>
  <si>
    <t xml:space="preserve">Организация работы рабочей группы по вопросам социально-экономического развития, занятости населения и мониторингу финансово-экономического состояния системообразующих предприятий и организаций Мурманской области </t>
  </si>
  <si>
    <t xml:space="preserve">Организация работы по заключению соглашений о сотрудничестве между хозяйствующими субъектами, муниципальными образованиями Мурманской области и Правительством Мурманской области, направленных на устойчивое социально-экономическое развитие Мурманской области </t>
  </si>
  <si>
    <t>Обеспечение мониторинга и контроля выполнения мероприятий, предусмотренных соглашениями (2 раза в год)</t>
  </si>
  <si>
    <t>Формирование системы оценки регулирующего воздействия проектов нормативных правовых актов Мурманской области, проектов муниципальных нормативных правовых актов и экспертизы нормативных правовых актов Мурманской области, муниципальных нормативных правовых актов, затрагивающих вопросы предпринимательской и инвестиционной деятельности</t>
  </si>
  <si>
    <t>1.2.3.</t>
  </si>
  <si>
    <t>1.2.4.</t>
  </si>
  <si>
    <t>1.3.3.</t>
  </si>
  <si>
    <t>1.3.4.</t>
  </si>
  <si>
    <t>2.1.3.</t>
  </si>
  <si>
    <t>2.1.4.</t>
  </si>
  <si>
    <t>2.3.</t>
  </si>
  <si>
    <t>2.3.1.</t>
  </si>
  <si>
    <t>2.3.2.</t>
  </si>
  <si>
    <t>2.3.5.</t>
  </si>
  <si>
    <t>2.3.6.</t>
  </si>
  <si>
    <t>2.3.7.</t>
  </si>
  <si>
    <t>2.3.3.</t>
  </si>
  <si>
    <t>2.4.</t>
  </si>
  <si>
    <t>2.4.1.</t>
  </si>
  <si>
    <t>2.4.2.</t>
  </si>
  <si>
    <t>2.5.</t>
  </si>
  <si>
    <t>2.5.1.</t>
  </si>
  <si>
    <t>2.5.2.</t>
  </si>
  <si>
    <t>2.6.</t>
  </si>
  <si>
    <t>2.6.1.</t>
  </si>
  <si>
    <t>2.6.2.</t>
  </si>
  <si>
    <t>3.3.2.</t>
  </si>
  <si>
    <t>4.1.4.</t>
  </si>
  <si>
    <t>4.3.4.</t>
  </si>
  <si>
    <t>4.3.5.</t>
  </si>
  <si>
    <t>4.3.6.</t>
  </si>
  <si>
    <t>4.4.2.</t>
  </si>
  <si>
    <t>4.4.3.</t>
  </si>
  <si>
    <t>4.5.</t>
  </si>
  <si>
    <t>4.5.2.</t>
  </si>
  <si>
    <t>4.6.</t>
  </si>
  <si>
    <t>4.6.1.</t>
  </si>
  <si>
    <t>4.7.</t>
  </si>
  <si>
    <t>4.7.1.</t>
  </si>
  <si>
    <t>4.8.</t>
  </si>
  <si>
    <t>5.4.3.</t>
  </si>
  <si>
    <t>5.5.3.</t>
  </si>
  <si>
    <t>5.5.4.</t>
  </si>
  <si>
    <t>5.6.</t>
  </si>
  <si>
    <t>Формирование основных направлений налоговой политики Мурманской области на очередной финансовый год и на плановый период</t>
  </si>
  <si>
    <t>Принятие соответствующего нормативного правового акта</t>
  </si>
  <si>
    <t>5.6.1.</t>
  </si>
  <si>
    <t>5.6.2.</t>
  </si>
  <si>
    <t>5.7.</t>
  </si>
  <si>
    <t>5.8.</t>
  </si>
  <si>
    <t>5.8.1.</t>
  </si>
  <si>
    <t>5.8.2.</t>
  </si>
  <si>
    <t>5.9.</t>
  </si>
  <si>
    <t>5.9.1.</t>
  </si>
  <si>
    <t>5.10.</t>
  </si>
  <si>
    <t>5.10.1.</t>
  </si>
  <si>
    <t>5.10.2.</t>
  </si>
  <si>
    <t>Основное мероприятие 7.2.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</si>
  <si>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</si>
  <si>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Разработка предварительного прогноза социально-экономического развития региона на очередной финансовый год и плановый период</t>
  </si>
  <si>
    <t>Разработка нормативных правовых актов, необходимых для стимулирования инвестиционной деятельности, включая совершенствование мер государственной поддержки инвестиционной деятельности</t>
  </si>
  <si>
    <t>Запланировано на отчетный год</t>
  </si>
  <si>
    <t>Кассовое исполнение ГРБС</t>
  </si>
  <si>
    <t>Источник</t>
  </si>
  <si>
    <t>4.3.2.</t>
  </si>
  <si>
    <t>Фактические результаты реализации (краткая характеристика) мероприятий</t>
  </si>
  <si>
    <t xml:space="preserve"> Результаты выполнения мероприятий </t>
  </si>
  <si>
    <t>Код ГРБС</t>
  </si>
  <si>
    <t>Организация работ по проведению анализа финансового состояния градообразующих организаций и  организаций регионального значения Мурманской области</t>
  </si>
  <si>
    <t>Ежегодное обновление и утверждение приказом Министерства Плана создания объектов необходимой для инвесторов инфраструктуры</t>
  </si>
  <si>
    <t>Проведение оценки регулирующего воздействия проектов НПА Мурманской области, затрагивающих вопросы предпринимательской и инвестиционной деятельности, в количестве не менее 25 ежегодно</t>
  </si>
  <si>
    <t>№ п/п</t>
  </si>
  <si>
    <t>Предоставление (согласование предоставления) незадействованных при исполнении региональных  полномочий  объектов (части объектов) государственного  имущества Мурманской области в аренду, безвозмездное пользование; обеспечение проведения торгов на право заключения договоров аренды, безвозмездного пользования; предоставление государственных  преференций в форме передачи в аренду, безвозмездное пользование государственного  имущества Мурманской области субъектам малого  и среднего предпринимательства,  осуществляющим социально значимые  и приоритетные виды  деятельности, ведение реестра договоров, администрирование арендных  платежей</t>
  </si>
  <si>
    <t xml:space="preserve">Ежегодное утверждение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</si>
  <si>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 xml:space="preserve">Ежеквартальная подготовка, размещение на сайте, направление ГМО отчетов о ходе реализации ГП РФ, ФЦП и ФАИП </t>
  </si>
  <si>
    <t>Ежегодная подготовка отчета Губернатора Мурманской области о результатах деятельности Правительства Мурманской области</t>
  </si>
  <si>
    <t>Фактическое исполнение</t>
  </si>
  <si>
    <t>Степень освоения средств</t>
  </si>
  <si>
    <t>Выполнение (да/нет/ частично)</t>
  </si>
  <si>
    <t>Количество мероприятий, всего, в т.ч.:</t>
  </si>
  <si>
    <t>Выполнено в полном объеме</t>
  </si>
  <si>
    <t>Выполнено частично</t>
  </si>
  <si>
    <t>Не выполнено</t>
  </si>
  <si>
    <t>Степень выполнения мероприятий</t>
  </si>
  <si>
    <t xml:space="preserve">Развитие и обеспечение эффективного функционирования АО "Корпорация развития Мурманской области" </t>
  </si>
  <si>
    <t>Обеспечение уставной деятельности Корпорации, поддержка реализации не менее 2 проектов ежегодно</t>
  </si>
  <si>
    <t>Организация работы Экономического совета при Губернаторе Мурманской области</t>
  </si>
  <si>
    <t>Обеспечение ежегодного проведения заседания Экономического совета при Губернаторе Мурманской области</t>
  </si>
  <si>
    <t xml:space="preserve">Проведение проверок организаций на предмет соблюдения Стандартов раскрытия информации регулируемыми организациями </t>
  </si>
  <si>
    <t>Сопровождение и развитие ГАС "Управление", приобретение статистических материалов</t>
  </si>
  <si>
    <t>2.1.2.</t>
  </si>
  <si>
    <t>2.3.4.</t>
  </si>
  <si>
    <t>Создание и ведение реестра международных программ и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t>
  </si>
  <si>
    <t>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регионами  иностранных государств</t>
  </si>
  <si>
    <t>Содействие реализации проектов международных программ сотрудничества, в т.ч. программ приграничного сотрудничества</t>
  </si>
  <si>
    <t>Обеспечение подготовки информационно-аналитических материалов о международных и внешнеэкономических связях по запросу ФОГВ, территориальных отделений ФОГВ в Мурманской области, а также в рамках реализации деятельности межправительственных комиссий по экономическому сотрудничеству и международных программ</t>
  </si>
  <si>
    <t>Организация деятельности Координационного совета по развитию международных и внешнеэкономических связей при Правительстве Мурманской области</t>
  </si>
  <si>
    <t>Обеспечение  проведения  заседаний Координационного совета по развитию международных и внешнеэкономических связей при Правительстве Мурманской области не реже 1 раза в полугодие</t>
  </si>
  <si>
    <t>Обеспечение согласовательных процедур документов международного характера о приграничном сотрудничестве ИОГВ Мурманской области и муниципальных образований Мурманской области, а также регистрация документов международного характера о приграничном сотрудничестве  муниципальных образований Мурманской области</t>
  </si>
  <si>
    <t>Обеспечение своевременных процедур согласования и регистрации документов</t>
  </si>
  <si>
    <t>Обеспечение проведения протокольных и рабочих мероприятий международного характера с участием Губернатора Мурманской области и его заместителей на территории Мурманской области, в ходе визитов Губернатора Мурманской области и его заместителей на территории иностранных государств, а также подготовка и обеспечение их участия в мероприятиях за рубежом, проходящих в рамках работы международных организаций</t>
  </si>
  <si>
    <t>Обеспечение проведения не менее 10 мероприятий</t>
  </si>
  <si>
    <t xml:space="preserve">Внедрение системы навигации и ориентирующей информации для туристов на территории Мурманской области </t>
  </si>
  <si>
    <t>4.5.1.</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</si>
  <si>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</si>
  <si>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5.1.6.</t>
  </si>
  <si>
    <t>Основное мероприятие 2. Координация деятельности исполнительных органов государственной власти Мурманской области по формированию государственных программ Мурманской области, по внедрению и развитию проектной деятельности в Правительстве Мурманской области</t>
  </si>
  <si>
    <t>Координация проектной деятельности в исполнительных органах государственной власти Мурманской области</t>
  </si>
  <si>
    <t>Основное мероприятие 5. Проведение мониторинга реализации документов стратегического планирования</t>
  </si>
  <si>
    <t>Подготовка ежеквартальных отчетов о ходе реализации государственных программ Мурманской области и сводного годового доклада о ходе реализации и об оценке эффективности государственных программ Мурманской области</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</si>
  <si>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</si>
  <si>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Установление регулируемых тарифов (цен) на электрическую энергию на территории МО</t>
  </si>
  <si>
    <t>Установление тарифов на электрическую энергию в строгом соответствии с действующим Федеральным законодательством и исключительно в параметрах предельных индексов максимально возможного изменения действующих тарифов, определяемых уполномоченным федеральным органом в области государственного регулирования тарифов – Федеральной антимонопольной службой</t>
  </si>
  <si>
    <t>Установление регулируемых цен (тарифов) в сфере теплоснабжения, водоснабжения, водоотведения, в области обращения с твердыми коммунальными отходами</t>
  </si>
  <si>
    <t xml:space="preserve">Установление тарифов на коммунальные ресурсы в строгом соответствии с действующим Федеральным законодательством, и с Положением о Комитете по тарифному регулированию Мурманской области, утвержденным постановлением Правительства Мурманской области от 24.06.2015 № 265 –ПП  </t>
  </si>
  <si>
    <t>Основное мероприятие 3. Обеспечение реализации функций в сфере тарифного регулирования на территории Мурманской области</t>
  </si>
  <si>
    <t>2.7.</t>
  </si>
  <si>
    <t>2.8.</t>
  </si>
  <si>
    <t>2.9.</t>
  </si>
  <si>
    <t>2.10.</t>
  </si>
  <si>
    <t>4.2.</t>
  </si>
  <si>
    <t>Подготовка ежеквартальных и годового отчетов о ходе выполнения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t>
  </si>
  <si>
    <t>Подпрограмма 4 "Развитие внешнеэкономических связей, туризма и торговой деятельности в регионе"</t>
  </si>
  <si>
    <t>Государственная программа Мурманской области "Развитие экономического потенциала и формирование благоприятного предпринимательского климата"</t>
  </si>
  <si>
    <t>5.7.1.</t>
  </si>
  <si>
    <t>5.7.2.</t>
  </si>
  <si>
    <t>5.9.2.</t>
  </si>
  <si>
    <t>Основное мероприятие 7. Формирование условий для развития торговой деятельности в Мурманской области и повышения доступности услуг торговли для социально незащищенных слоев населения</t>
  </si>
  <si>
    <t>Основное мероприятие 3. Координация реализации внешнеэкономических, международных и межрегиональных соглашений, международных программ на территории региона</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</si>
  <si>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</si>
  <si>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</si>
  <si>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Проведение сбора и  обобщения информации (мониторинг результатов, отчет Губернатору Мурманской области)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</si>
  <si>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Подготовка ежегодного отчета Губернатору Мурманской области о результатах независимой оценки качества условий оказания услуг организациями в социальной сфере и аналитической информации о результатах проведения независимой оценки качества работы государственных учреждений, оказывающих социальные услуги</t>
  </si>
  <si>
    <t>Основное мероприятие 8. Совершенствование механизмов оказания государственных услуг по лицензированию и контроля за соблюдением установленных требований</t>
  </si>
  <si>
    <t>Корректировка Стратегии социально-экономического развития Мурманской области на долгосрочную перспективу</t>
  </si>
  <si>
    <t>Разработка (корректировка) долгосрочного прогноза социально-экономического развития региона</t>
  </si>
  <si>
    <t>Ежегодная подготовка не менее 62 информационно-аналитических материалов</t>
  </si>
  <si>
    <t xml:space="preserve">Обеспечение доступности информации направленной на развитие торговли в Мурманской области, защиту прав потребителей в сфере торговли, общественного питания и бытовых услуг населению  </t>
  </si>
  <si>
    <t xml:space="preserve">Размещение на сайте Министерства экономического развития Мурманской области актуальной информации по вопросам  развития торговли в Мурманской области, защиты прав потребителей в сферах торговли, общественного питания и бытовых услуг населению  </t>
  </si>
  <si>
    <t>Поддержание реестра международных программ,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в актуальном состоянии</t>
  </si>
  <si>
    <t xml:space="preserve">Субсидия автономной некоммерческой организации по развитию конгрессно-выставочной деятельности "Мурманконгресс" </t>
  </si>
  <si>
    <t xml:space="preserve">Изготовление не менее 2000 информационных носителей </t>
  </si>
  <si>
    <t>3.4.</t>
  </si>
  <si>
    <t>3.4.1.</t>
  </si>
  <si>
    <t>3.4.2.</t>
  </si>
  <si>
    <t>3.4.3.</t>
  </si>
  <si>
    <t>3.4.4.</t>
  </si>
  <si>
    <t>3.4.5.</t>
  </si>
  <si>
    <t>Субсидия автономной некоммерческой организации по развитию конгрессно-выставочной деятельности "Мурманконгресс" на финансовое обеспечение затрат в сфере конгрессно-выставочной деятельности, направленных в том числе на поддержку субъектов малого и среднего предпринимательства</t>
  </si>
  <si>
    <t>Проведение не менее 5 мероприятий</t>
  </si>
  <si>
    <t>1. Предоставление государственной поддержки не менее 7 субъектам социального предпринимательства в год.
2. Сохранение не менее 55 рабочих мест</t>
  </si>
  <si>
    <t>5.3.1.</t>
  </si>
  <si>
    <t>5.3.2.</t>
  </si>
  <si>
    <t>5.3.3.</t>
  </si>
  <si>
    <t>5.7.3.</t>
  </si>
  <si>
    <t>5.7.4.</t>
  </si>
  <si>
    <t>4.1.3.</t>
  </si>
  <si>
    <t>Министерство экономического развития Мурманской области, автономная некоммерческая организация по развитию конгрессно-выставочной деятельности "Мурманконгресс"</t>
  </si>
  <si>
    <t>Финансовое обеспечение реализации 97 функций Министерства в сферах стратегического планирования, налогового регулирования, экономики социальной сферы в, внешнеэкономических связей, защиты прав потребителей</t>
  </si>
  <si>
    <t>Освещение телевизионного проекта направленного на популяризацию предпринимательства</t>
  </si>
  <si>
    <t xml:space="preserve">Подготовка управленческих кадров для организаций народного хозяйства Российской Федерации </t>
  </si>
  <si>
    <t>Ежегодное обучение не менее 6 человек</t>
  </si>
  <si>
    <t>Организация предоставления государственных и муниципальных услуг в Центрах оказания услуг для бизнеса (ЦОУ)</t>
  </si>
  <si>
    <t>Оказание государственных и муниципальных услуг субъектам малого и среднего предпринимательства в ЦОУ</t>
  </si>
  <si>
    <t>Региональный проект "Расширение доступа субъектов МСП к финансовым ресурсам, 
в том числе к льготному финансированию"</t>
  </si>
  <si>
    <t>2.7.1.</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</si>
  <si>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t>
  </si>
  <si>
    <t>Региональный проект "Акселерация субъектов малого и среднего предпринимательства"</t>
  </si>
  <si>
    <t>2.8.1.</t>
  </si>
  <si>
    <t>2.8.2.</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</si>
  <si>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 в моногородах</t>
  </si>
  <si>
    <t>2.8.3.</t>
  </si>
  <si>
    <t>Создание  и развитие Центра "Мой бизнес"</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</si>
  <si>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</si>
  <si>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2.8.4.</t>
  </si>
  <si>
    <t>2.8.5.</t>
  </si>
  <si>
    <t>Функционирование регионального Центра кластерного развития Мурманской области</t>
  </si>
  <si>
    <t>2.8.6.</t>
  </si>
  <si>
    <t>Создание и развитие Центра молодежного инновационного творчества</t>
  </si>
  <si>
    <t>Обеспечение технической поддержки не менее 3 субъектов малого и среднего предпринимательства ежегодно осуществляющих разработку перспективных видов продукции и технологий. Обеспечение бюджетного финансирования объекта инфраструктуры</t>
  </si>
  <si>
    <t>2.8.7.</t>
  </si>
  <si>
    <t>Создание и обеспечение деятельности Центра поддержки экспорта</t>
  </si>
  <si>
    <t>Региональный проект "Популяризация предпринимательства"</t>
  </si>
  <si>
    <t>2.9.1.</t>
  </si>
  <si>
    <t>Организация и проведение мероприятий по формированию благоприятного образа предпринимательства и стимулированию интереса к осуществлению предпринимательской деятельности</t>
  </si>
  <si>
    <t>Региональный проект "Улучшение условий ведения предпринимательской деятельности"</t>
  </si>
  <si>
    <t>Предоставление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t>
  </si>
  <si>
    <t>Обеспечение рассмотрения финансово-хозяйственной деятельности системообразующих организаций Мурманской области на заседаниях рабочей группы в случае выявления критических изменений по итогам ежеквартального анализа</t>
  </si>
  <si>
    <t>5.1.7.</t>
  </si>
  <si>
    <t xml:space="preserve">Корректировка плана мероприятий по реализации Стратегии социально-экономического развития Мурманской области </t>
  </si>
  <si>
    <t xml:space="preserve">Подготовка и утверждение проекта изменений в План мероприятий по реализации Стратегии социально-экономического развития Мурманской области </t>
  </si>
  <si>
    <t>Региональный проект "Экспорт услуг"</t>
  </si>
  <si>
    <t>4.6.2.</t>
  </si>
  <si>
    <t>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</si>
  <si>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Строительство и ввод в эксплуатацию</t>
  </si>
  <si>
    <t xml:space="preserve">Размещение в местах прибытия и передвижения туристов информационных стендов, баннеров, буклетниц с информационными материалами </t>
  </si>
  <si>
    <t>Размещение баннеров, стендов, буклетниц с туристскими материалами, изготовление и размещение на туристических выставках мобильного выставочного оборудования</t>
  </si>
  <si>
    <t>Размещение информации о туристском потенциале Мурманской области в СМИ, организация пресс-туров и инфо-туров</t>
  </si>
  <si>
    <t>Размещение информации в СМИ, организация инфотуров (количество размещенных рекламно-информационных материалов - не менее 3 ед. в год)</t>
  </si>
  <si>
    <t>Проведение маркетинговых исследований, в том числе анализ рынка туристских услуг, анализ внутреннего туристского потока, мониторинг туристской инфраструктуры, разработка и актуализация брендов Мурманской области (туристского, событийного)</t>
  </si>
  <si>
    <t xml:space="preserve">Проведение маркетинговых исследований, проведение работ по разработке и актуализации брендов Мурманской области (туристского, событийного) - не менее 1 в год </t>
  </si>
  <si>
    <t>4.2.7.</t>
  </si>
  <si>
    <t>4.2.6.</t>
  </si>
  <si>
    <t>4.2.5.</t>
  </si>
  <si>
    <t>4.2.4.</t>
  </si>
  <si>
    <t>4.2.3.</t>
  </si>
  <si>
    <t>4.2.2.</t>
  </si>
  <si>
    <t>4.2.1.</t>
  </si>
  <si>
    <t>Создание технологического кластера обеспечения добычи  и переработки углеводородов в Арктической зоне Российской Федерации</t>
  </si>
  <si>
    <t>Наличие в регионе технологического кластера обеспечения добычи  и переработки углеводородов в Арктической зоне Российской Федерации (к 2021 году)</t>
  </si>
  <si>
    <t>3.1.3.</t>
  </si>
  <si>
    <t>Создание горно-химического и металлургического кластера</t>
  </si>
  <si>
    <t>Наличие в регионе функционирующего горно-химического и металлургического кластера (к 2020 году)</t>
  </si>
  <si>
    <t>3.1.2.</t>
  </si>
  <si>
    <t>Создание регионального морехозяйственного сервисного кластера</t>
  </si>
  <si>
    <t>Наличие в регионе функционирующего морехозяйственного сервисного кластера (к 2021 году)</t>
  </si>
  <si>
    <t>1.2.5.</t>
  </si>
  <si>
    <t>Соисполнитель (ГРБС), заказчик-застройщик</t>
  </si>
  <si>
    <t>Проектная мощность</t>
  </si>
  <si>
    <t>Сроки выполнения работ</t>
  </si>
  <si>
    <t>Источник финанси-рования</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</si>
  <si>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</si>
  <si>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</si>
  <si>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Кассовые расходы,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</si>
  <si>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</si>
  <si>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</si>
  <si>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Краткая характеристика работ, выполненных за отчетный период, причины отставания </t>
  </si>
  <si>
    <t xml:space="preserve">ОБ </t>
  </si>
  <si>
    <t xml:space="preserve">ФБ </t>
  </si>
  <si>
    <t xml:space="preserve">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
</t>
  </si>
  <si>
    <t xml:space="preserve">Общая строительная площадь объекта - 29538 м2
</t>
  </si>
  <si>
    <t>Предусмотрено программой на год, тыс. рублей</t>
  </si>
  <si>
    <t>Общая стоимость объекта, тыс. рублей</t>
  </si>
  <si>
    <t xml:space="preserve">Степень выполнения, % </t>
  </si>
  <si>
    <t>Государственная программа, подпрограмма, объект капитального строительства</t>
  </si>
  <si>
    <t>*Определяется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</si>
  <si>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**Рассчитывается исходя из общей стоимости объекта и общего объема кассовых расходов по состоянию на конец отчетного периода.</t>
  </si>
  <si>
    <t>Мероприятие реализуется в течение года</t>
  </si>
  <si>
    <t>Техническая готовность объекта, %</t>
  </si>
  <si>
    <t>Остаточная стоимость, тыс. рублей</t>
  </si>
  <si>
    <t>Основное мероприятие 12. Реализация мер, направленных на обеспечение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</si>
  <si>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Обеспечение консультационного сопровождения СО НКО по вопросам доступа к предоставления услуг социальной сферы</t>
  </si>
  <si>
    <t>Проведение не менее 1 заседания ежегодно</t>
  </si>
  <si>
    <t>Обеспечение реализации функций в сфере развития туризма на территории Мурманской области</t>
  </si>
  <si>
    <t>Финансовое обеспечение реализации функций Комитета по туризму Мурманской области</t>
  </si>
  <si>
    <t>Комитет по туризму Мурманской области</t>
  </si>
  <si>
    <t>7.2.2.</t>
  </si>
  <si>
    <t>Финансовое обеспечение реализации 75 функций Министерства, в соответствии с Положением о Министерстве инвестиций, развития предпринимательства и рыбного хозяйства Мурманской области</t>
  </si>
  <si>
    <t>Министерство инвестиций, развития предпринимательства и рыбного хозяйства Мурманской области</t>
  </si>
  <si>
    <t>Министерство инвестиций, развития предпринимательства и рыбного хозяйства Мурманской области, Комитет по туризму Мурманской области</t>
  </si>
  <si>
    <t>7.1.3.</t>
  </si>
  <si>
    <t>Проведение Всероссийской переписи населения 2020 года</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</si>
  <si>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Комитет по туризму Мурманской области</t>
  </si>
  <si>
    <t xml:space="preserve">Финансовое обеспечение реализации 55 функций Комитета в сфере государственного регулирования цен (тарифов), государственного контроля и надзора и прочих, в том числе по защите прав потребителей (по направлениям отнесенным к компетенции Комитета)
</t>
  </si>
  <si>
    <t xml:space="preserve">Ежегодное проведение проверок не менее 10 предприятий (учреждений), осуществляющих деятельность в сфере регулируемого ценообразования </t>
  </si>
  <si>
    <t>Ведение реестра СО НКО - получателей поддержки</t>
  </si>
  <si>
    <t>Внесение актуальных сведений о поддержке социально ориентированных некоммерческих организаций в реестр СО НКО - получателей поддержки на территории Мурманской области</t>
  </si>
  <si>
    <t>Нормативно-методическое сопровождение деятельности органов государственной власти (органов местного самоуправления) по вопросам развития негосударственного сектора услуг в социальной сфере</t>
  </si>
  <si>
    <t>Разработка методических рекомендаций органам государственной власти (органам местного самоуправления) по расширению и совершенствованию поддержки СО НКО, обеспечение консультационного сопровождения ИОГВ (ОМСУ)</t>
  </si>
  <si>
    <t>Подготовка ежегодного отчета об итогах социологического опроса населения</t>
  </si>
  <si>
    <t>Актуализация регионального налогового законодательства по развитию и укреплению налогового потенциала Мурманской области (за исключением законодательства по специальным налоговым режимам)</t>
  </si>
  <si>
    <t>Проведение оценки эффективности налоговых расходов Мурманской области</t>
  </si>
  <si>
    <t xml:space="preserve">Подготовка отчета об оценке эффективности налоговых расходов Мурманской области </t>
  </si>
  <si>
    <t xml:space="preserve">Подготовка, размещение на сайте, направление заместителям ГМО отчетов о ходе реализации ГП за 6 месяцев, 9 месяцев текущего года. Ежегодная подготовка, размещение на сайте, рассмотрение на заседании ПМО сводного годового доклада о ходе реализации и об оценке эффективности государственных программ Мурманской области </t>
  </si>
  <si>
    <t>Методическое руководство и координация деятельности ИОГВ МО по вопросам разработки и реализации государственных программ Мурманской области</t>
  </si>
  <si>
    <t>Методическое руководство, консультирование ИОГВ по вопросам разработки и реализации ГП, рассмотрение проектов ППМО, планов реализации</t>
  </si>
  <si>
    <t>Согласование и утверждение Стратегии  социально-экономического развития Мурманской области на период до 2030 года</t>
  </si>
  <si>
    <t xml:space="preserve">Корректировка долгосрочного прогноза социально-экономического развития региона с учетом среднесрочного прогноза (по мере необходимости) </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</si>
  <si>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t>
  </si>
  <si>
    <t>Система искусственного оснежения для горнолыжных трасс г. Айкуайвенчорр</t>
  </si>
  <si>
    <t xml:space="preserve">Закупка оборудования и строительство </t>
  </si>
  <si>
    <t>4.5.3.</t>
  </si>
  <si>
    <t>Система искусственного оснежения для ГОАУМО "Кировская спортивная школа олимпийского резерва по горнолыжному спорту"</t>
  </si>
  <si>
    <t>Министерство строительства Мурманской области, Комитет по туризму Мурманской области</t>
  </si>
  <si>
    <t>Комитет по туризму Мурманской области, Министерство строительства Мурманской области</t>
  </si>
  <si>
    <t>Комитет по туризму Мурманской области, Министерство строительства Мурманской области, Муниципальное образование г. Кировск</t>
  </si>
  <si>
    <t>Функционирование регионального Центра кластерного развития в сфере туризма</t>
  </si>
  <si>
    <t>Предоставление не менее 15 субсидий субъектам туриндустрии в сфере внутреннего и въездного туризма</t>
  </si>
  <si>
    <t>4.3.7.</t>
  </si>
  <si>
    <t>Субсидия автономной некоммерческой организации по развитию конгрессно-выставочной деятельности «Мурмансконгресс» на финансовое обеспечение затрат в сфере конгрессно-выставочной деятельности, направленных на развитие туризма</t>
  </si>
  <si>
    <t xml:space="preserve">Обеспечение организации и сопровождения Международного туристского Форума </t>
  </si>
  <si>
    <t xml:space="preserve">Субсидия автономной некоммерческой организации по развитию конгрессно-выставочной деятельности "Мурманконгресс" на финансовое обеспечение затрат  по организации информационной кампании и массовых мероприятий, посвященных Дню Победы </t>
  </si>
  <si>
    <t>Организация информационной кампании и массовых мероприятий, посвященных Дню Победы</t>
  </si>
  <si>
    <t xml:space="preserve">Министерство культуры Мурманской области, 
Автономная некоммерческая организация по развитию конгрессно-выставочной деятельности "Мурманконгресс" 
</t>
  </si>
  <si>
    <t>Обеспечение сопровождения проведения пленарного заседания - приоритетного с точки зрения экономики региона мероприятия. Проведение не менее 5 международных и межрегиональных конгрессно-выставочных мероприятий в год. Комплексное представление Мурманской области в регионах РФ и за рубежом (проведение не менее 2 мероприятий). Проведение мероприятий с участием ФОИВ. Сопровождение проведения отдельных конгрессных, выставочных и презентационных (имиджевых) мероприятий (организация онлайн-трансляций, производство видеороликов)</t>
  </si>
  <si>
    <t>Региональный проект "Промышленный экспорт"</t>
  </si>
  <si>
    <t>Обеспечение реализации совместных кластерных проектов</t>
  </si>
  <si>
    <t>Создание и функционирование АНО "Проектный офис Заполярного Арктического Научно-образовательного центра Мурманской области"</t>
  </si>
  <si>
    <t>Деятельность Проектного офиса с целью внедрения в производство не менее одного результата НИР</t>
  </si>
  <si>
    <t>Министерство инвестиций, развития предпринимательства и рыбного хозяйства Мурманской области, 
НМК "ФОРМАП"</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</si>
  <si>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</si>
  <si>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 xml:space="preserve">Предоставление не менее 3 инновационных ваучеров в год </t>
  </si>
  <si>
    <t>Министерство инвестиций, развития предпринимательства и рыбного хозяйства Мурманской области, ГОБУ МРИБИ</t>
  </si>
  <si>
    <t>Министерство инвестиций, развития предпринимательства и рыбного хозяйства Мурманской области, ГОБУ МРИБИ, НМК "ФОРМАП"</t>
  </si>
  <si>
    <t xml:space="preserve">Министерство образования и науки Мурманской области, ФГБУ "Российский фонд фундаментальных исследований"
</t>
  </si>
  <si>
    <t>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 Министерство имущественных отношений Мурманской области</t>
  </si>
  <si>
    <t xml:space="preserve">Проведение не менее 10  мероприятий ежегодно (в том числе тренингов, мастер классов, семинаров) </t>
  </si>
  <si>
    <t>Обеспечение вывода 26 субъектов МСП на экспорт. Обеспечение бюджетного финансирования объекта инфраструктуры</t>
  </si>
  <si>
    <t>Предоставление государственной поддержки не менее 35 СМСП в год. Обеспечение бюджетного финансирования объекта инфраструктуры</t>
  </si>
  <si>
    <t>Предоставление государственной поддержки не менее 2 000 СМСП в год. Обеспечение бюджетного финансирования объекта инфраструктуры</t>
  </si>
  <si>
    <t xml:space="preserve">1. Предоставление  льготных микрозаймов СМСП с учетом капитализации предоставленных займов с 2010 г. (не менее 17 в год).
2. Сохранение не менее 20 рабочих мест
</t>
  </si>
  <si>
    <t>Предоставление субсидий не менее чем 3 муниципальным образованиям</t>
  </si>
  <si>
    <t>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 Комитет по туризму Мурманской области, НМК "ФОРМАП"</t>
  </si>
  <si>
    <t>2.7.2.</t>
  </si>
  <si>
    <t>Имущественный взнос в организацию инфраструктуры поддержки для предоставления гарантий субъектам малого и среднего предпринимательства</t>
  </si>
  <si>
    <t xml:space="preserve">Объем предоставленных гарантий (поручительств) с учетом капитализации фонда составит не менее 220 млн. рублей </t>
  </si>
  <si>
    <t>1.  Предоставление  льготных микрозаймов СМСП с учетом капитализации предоставленных займов с 2010 г. (не менее 180 в год).
2. Сохранение не менее 106 рабочих мест</t>
  </si>
  <si>
    <t>Министерство цифрового развития Мурманской области, ГОБУ "МФЦ МО"</t>
  </si>
  <si>
    <t>Организация и проведение мероприятий по вопросам предпринимательской деятельности в том числе совместно с представителями бизнеса, а так же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</si>
  <si>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2.2.1</t>
  </si>
  <si>
    <t>2.2.2.</t>
  </si>
  <si>
    <t>Развитие ГОБУ МРИБИ с IT-центром в г. Мурманске</t>
  </si>
  <si>
    <t xml:space="preserve">Обеспечение теплового контура 2 этажа, ремонт мягкой кровли, лестничных пролетов, замена витражного остекления, обеспечение доступности объектов бизнес-инкубатора для всех категорий инвалидов и других МГН
</t>
  </si>
  <si>
    <t>Предоставление поддержки не менее 3 СМСП</t>
  </si>
  <si>
    <t>Предоставление Губернаторского стартапа на поддержку предпринимательских инициатив</t>
  </si>
  <si>
    <t>Предоставление поддержки не менее 15 СМСП</t>
  </si>
  <si>
    <t xml:space="preserve">1. Предоставление СМСП не менее 12 субсидий в год.
2. Создание не менее 7 рабочих мест
</t>
  </si>
  <si>
    <t xml:space="preserve">Предоставление гарантий не менее 3 СМСП </t>
  </si>
  <si>
    <t>Имущественный взнос в организацию инфраструктуры поддержки для предоставления льготных микрозаймов субъектам малого и среднего предпринимательства</t>
  </si>
  <si>
    <t>1. Предоставление  льготных микрозаймов СМСП с учетом капитализации предоставленных займов с 2010 г. (не менее 130 в год).
2. Сохранение не менее 90 рабочих мест</t>
  </si>
  <si>
    <t>2.1.5.</t>
  </si>
  <si>
    <t>2.1.6.</t>
  </si>
  <si>
    <t>Министерство инвестиций, развития предпринимательства и рыбного хозяйства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цифрового развития Мурманской области, Комитет по туризму Мурманской области, НМК "ФОРМАП", ГОБУ МРИБИ, Автономная некоммерческая организация по развитию конгрессно-выставочной деятельности "Мурманконгресс", ГОБУ "МФЦ МО"</t>
  </si>
  <si>
    <t>Стимулирование органов местного самоуправления к повышению инвестиционной привлекательности территории муниципального образования</t>
  </si>
  <si>
    <t>Обеспечение награждения Благодарственными письмами Губернатора Мурманской области лидеров рейтинга органов местного самоуправления по содействию развитию конкуренции и обеспечению благоприятного инвестиционного климата</t>
  </si>
  <si>
    <t>Комитет по конкурентной политике Мурманской области</t>
  </si>
  <si>
    <t>Разработка и/или актуализация выставочного инвентаря (не менее 1 в год)</t>
  </si>
  <si>
    <t>1.3.5.</t>
  </si>
  <si>
    <t>Министерство инвестиций, развития предпринимательства и рыбного хозяйства Мурманской области, Комитет по конкурентной политике Мурманской области</t>
  </si>
  <si>
    <t>Министерство культуры Мурманской области</t>
  </si>
  <si>
    <t>Министерство цифрового развития Мурманской области</t>
  </si>
  <si>
    <t>Министерство строительства Мурманской области</t>
  </si>
  <si>
    <t>Министерство инвестиций, развития предпринимательства и рыбного хозяйства Мурманской области, Министерство строительства Мурманской области, муниципальное образование г. Кировск</t>
  </si>
  <si>
    <t>Министерство строительства Мурманской области,Комитет по туризму Мурманской области</t>
  </si>
  <si>
    <t xml:space="preserve">электрическая мощность - 500 кВт;
водоснабжение - 72 куб. м/час
</t>
  </si>
  <si>
    <t xml:space="preserve">2020 (строительство, ввод в эксплуатацию)
</t>
  </si>
  <si>
    <t>3.</t>
  </si>
  <si>
    <t xml:space="preserve">электрическая мощность - 2000 кВт;
водоснабжение - 360 куб. м/час
</t>
  </si>
  <si>
    <t xml:space="preserve">309084,51
(на основании укрупненного норматива)
</t>
  </si>
  <si>
    <t xml:space="preserve">177034,0
(на основании укрупненного норматива)
</t>
  </si>
  <si>
    <t>Сведения о ходе реализации мероприятий государственной программы Мурманской области "Развитие экономического потенциала и формирование благоприятного предпринимательского климата" 
за 9 месяцев 2020 года</t>
  </si>
  <si>
    <t>4.2.8.</t>
  </si>
  <si>
    <t>Субсидия автономной некоммерческой организации по развитию конгрессно-выставочной деятельности "Мурманконгресс" на финансовое обеспечение затрат по информационному сопровождению проведения отдельных конгрессных, выставочных и презентационных (имиджевых) мероприятий в сфере информационного продвижения Мурманской области</t>
  </si>
  <si>
    <t>Информационное сопровождение проведения отдельных конгрессных, выставочных и презентационных (имиджевых) мероприятий (трансляции, онлайн-трансляции, производство видеороликов, фотоматериалов, графических материалов, медиа материалов)</t>
  </si>
  <si>
    <t xml:space="preserve">Министерство информационной политики Мурманской области, Автономная некоммерческая организация по развитию конгрессно-выставочной деятельности "Мурманконгресс" </t>
  </si>
  <si>
    <t>4.1.5.</t>
  </si>
  <si>
    <t xml:space="preserve">Министерство экономического развития Мурманской области, Министерство культуры Мурманской области, Министерство информационной политики Мурманской, области Автономная некоммерческая организация по развитию конгрессно-выставочной деятельности "Мурманконгресс" </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</si>
  <si>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Министерство строительства  Мурманской области, Министерство культуры Мурманской области, Министерство информационной политики Мурманской области, Автономная некоммерческая организация по развитию конгрессно-выставочной деятельности "Мурманконгресс", Комитет по туризму Мурманской области, муниципальное образование г. Кировск</t>
  </si>
  <si>
    <t>Актуализация и сопровождение сайта поддержки малого и среднего предпринимательства Мурманской области</t>
  </si>
  <si>
    <t>Обеспечение функционирования и поддержание актуального состояния интернет-сайта</t>
  </si>
  <si>
    <t>Министерство информационной политики Мурманской области</t>
  </si>
  <si>
    <t>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Министерство образования и науки Мурманской области, Комитет по тарифному регулированию Мурманской области, Министерство строительства Мурманской области, Министерство энергетики и жилищно-коммунального хозяйства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цифрового развития Мурманской области, Министерство культуры Мурманской области, Министерство информационной политики Мурманской области, Комитет по конкурентной политике Мурманской области, Комитет по туризму Мурманской области,  ФГБУ "Российский фонд фундаментальных исследований", ФГБУ "Российский гуманитарный научный фонд", НМК "ФОРМАП", ГОБУ МРИБИ, Автономная некоммерческая организация по развитию конгрессно-выставочной деятельности "Мурманконгресс", ГОБУ "МФЦ МО"</t>
  </si>
  <si>
    <r>
      <t>Причины низкой степени освоения средств (</t>
    </r>
    <r>
      <rPr>
        <b/>
        <sz val="10"/>
        <color theme="1"/>
        <rFont val="Times New Roman"/>
        <family val="1"/>
        <charset val="204"/>
      </rPr>
      <t>ниже 70%</t>
    </r>
    <r>
      <rPr>
        <sz val="10"/>
        <color theme="1"/>
        <rFont val="Times New Roman"/>
        <family val="1"/>
        <charset val="204"/>
      </rPr>
      <t>), невыполнения мероприятий</t>
    </r>
  </si>
  <si>
    <t>Информация о ходе работ на объектах капитального строительства за 9 месяцев 2020 года</t>
  </si>
  <si>
    <t>Да</t>
  </si>
  <si>
    <t xml:space="preserve">В течение 9 месяцев 2020 года действуют тарифы на электрическую энергию, установленные в декабре 2019 года. На основании заявления МУП "Городская электрическая сеть" ЗАТО г. Островной на период погашений потребителей, связанных с плановыми отключениями ЛЭП и оборудования ПС филиала ПАО "МРСК Северо-Запада" "Колэнерго", Комитетом установлены цены (тарифы) на 2020 год:
- на электрическую энергию (мощность), поставляемую АО "АтомЭнергоСбыт" потребителям ЗАТО г. Островной Мурманской области, энергопринимающие устройства которых обеспечиваются электрической энергией, производимой МУП "Городская электрическая сеть" ЗАТО г. Островной, не присоединенным к Единой энергетической системе России;
- на электрическую энергию (мощность), производимую МУП "Городская электрическая сеть" ЗАТО г. Островной на территории ЗАТО г. Островной Мурманской области и поставляемую покупателям с использованием энергетических объектов, не присоединенных к Единой энергетической системе России, на 2020 год </t>
  </si>
  <si>
    <t>Комитетом по тарифному регулированию МО вынесены решения об установлении тарифов для организаций, в отношении которых ранее не осуществлялось государственное регулирование тарифов; вынесены решения об установлении тарифов для организаций на отдельные виды деятельности, в отношении которых ранее не осуществлялось государственное регулирование ( АО "10СРЗ"; АО "МЭС")</t>
  </si>
  <si>
    <t>Частично</t>
  </si>
  <si>
    <t>Установлены тарифы:
- на транспортные услуги на подъездных железнодорожных путях (ООО "Протек-Северозапад"; АО "Олкон"; ФГКУ "СЗ ТУИО" МО РФ"; ФКУ "Войсковая часть 62834" МО РФ"; ПАО "ОЗСК", ПАО "НК "Роснефть" - Мурманскнефтепродукт",  ОАО "Хладокомбинат");
- на перевозку пассажиров и багажа автомобильным транспортом общего пользования по межмуниципальным маршрутам;
- на перемещение и хранение задержанных транспортных средств.
Установлены тарифы и плата на перевозку пассажиров железнодорожным транспортом в пригородном сообщении на территории Мурманской области АО "СЗПК"</t>
  </si>
  <si>
    <t>В связи с внесением изменения в план проверок на 2020 год (приказ КТР МО от 15.04.2020 № 44) в ближайшее время будут внесены изменения в план реализации</t>
  </si>
  <si>
    <t>В соответствии с действующим законодательством осуществлялся контроль за соблюдением стандартов раскрытия информации</t>
  </si>
  <si>
    <t>Мероприятие реализуется в течении года</t>
  </si>
  <si>
    <t>В связи со снижением рисков распространения новой коронавирусной инфекции, на основании постановлений Губернатора МО отменены поездки за пределы Мурманской области (расходы на командировки (отменены судебные заседания), обучение, льготный проезд в отпуск. Освоение планируется в четвертом квартале 2020 года</t>
  </si>
  <si>
    <t xml:space="preserve">Комитетом были предоставлены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 муниципальным образованиям в соответствии с их заявками на 100%. </t>
  </si>
  <si>
    <t>Нет</t>
  </si>
  <si>
    <t>Мероприятие носит заявительный характер</t>
  </si>
  <si>
    <t>В связи с ситуацией с пандемией коронавируса реализация мероприятия перенесена на 2021 год</t>
  </si>
  <si>
    <t>Обеспечивается реализация 74 функций Министерства</t>
  </si>
  <si>
    <t>Сокращение количества командировок в связи с распространением новой коронавирусной инфекции.</t>
  </si>
  <si>
    <t>Запрет проведения выездных мероприятий в связи с мероприятиями профилактики вирусной инфекции.</t>
  </si>
  <si>
    <t>С апреля 2020 года проведение внеплановых выездных проверок запрещено согласно постановлению Правительства РФ от 3 апреля 2020 года № 438 "Об особенностях осуществления в 2020 году государственного контроля (надзора), муниципального контроля и о внесении изменений в пункт 7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В части административной деятельности: на основе данных автоматизированных информационных систем за  9 месяцев 2020 года возбуждено 213 административных дел, проведено 89 осмотра в рамках административных расследований, изъято 2 893 литра алкогольной и спиртосодержащей продукции из нелегального оборота</t>
  </si>
  <si>
    <t>Подготовлены и приняты изменения в административный регламент оказания гос услуги по выдаче лицензии на розничную продажу алкогольной продукции (1 НПА - приказ Министерства инвестиций, развития предпринимательства и рыбного хозяйства МО от 03.03.2020 № 46-ОД) в связи с переименованием Министерства, изменением структуры регламента. На 1 октября 2020 года необходимость внесения изменений в действующие НПА отсутствует</t>
  </si>
  <si>
    <t>Реализация мероприятия запланирована на IV квартал 2020 года</t>
  </si>
  <si>
    <t>Регулярно ведется  специалистами ГОБУ МРИБИ работа по актуализации перечня организаций и проводимых конкурсов для оказания информационной и консультационной поддержки инновационным компаниям Мурманской области</t>
  </si>
  <si>
    <t>В соответствии с Законом Мурманской области от 29.05.2020 № 2502-01-ЗМО "О введении в действие специального налогового режима «Налог на профессиональный доход» на территории Мурманской области" введен налоговый режим с 01.07.2020.                                                                                                                                               Увеличено количество объектов в перечнях государственного и муниципального имущества, предназначенного для предоставления в пользование субъектам малого и среднего предпринимательства, по состоянию на 01 октября 2020 прирост числа объектов, включенных в перечни государственного и муниципального имущества составил: 2,5 %  или 27 объектов</t>
  </si>
  <si>
    <t>В связи с угрозой распространения новой коронавирусной инфекции приостановлена деятельность центра</t>
  </si>
  <si>
    <t>Оказана государственная поддержка 304 СМСП,
Предоставлены 24 услуги СМСП</t>
  </si>
  <si>
    <t>Менеджерами Центра проведены консультации 459 заявителям, 65 из которых физические лица, планирующие начало предпринимательской деятельности</t>
  </si>
  <si>
    <t>1. Выдано 9 микрозаймов СМСП моногородов
2. Сохранено 16 рабочих мест</t>
  </si>
  <si>
    <t>Низкий процент степени освоения средств обусловлен развитием ситуации с мировой пандемией короновирусной инфекции и отменой запланированных мероприятий в регионе, России и за рубежом</t>
  </si>
  <si>
    <t>Обеспечен вывод на экспорт 20 субъектов МСП. Обеспечена деятельность АНО "Центр поддержки экспорта Мурманской области", в том числе в части предоставления консультационных услуг, организации деловых мероприятий (бизнес-миссий, участия в выставках, проведения мастер-классов и круглых столов), вывода  СМСП на электронные торговые площадки, проведения конкурса "Экспортер года"</t>
  </si>
  <si>
    <t xml:space="preserve">Проведено 1 заседание 24.08.2020 года.
Вынесено решение о разработке законопроекта о продлении до 01.01.2024 года действия "налоговых каникул" для впервые зарегистрированных индивидуальных предпринимателей при применении упрощенной системы налогообложения и (или) патентной системы налогообложения (в соответствии с Федеральным законом от 31.07.2020 № 266-ФЗ "О внесении изменений в главу 26.2 части второй Налогового кодекса Российской Федерации и статью 2 Федерального закона "О внесении изменений в часть вторую Налогового кодекса Российской Федерации") </t>
  </si>
  <si>
    <t xml:space="preserve">Приняты 2 НПА: 
1) Закон Мурманской области № 2477-01-ЗМО от 17.04.2020 в части снижения максимального размера потенциально возможного к получению годового дохода при применении патентной системы налогообложения по виду деятельности "Сдача в аренду (наем) жилых и нежилых помещений, дач, земельных участков, принадлежащих индивидуальному предпринимателю на праве собственности" с 10 000 000,0 рублей до 5 000 000,0 рублей, а также потенциально возможный к получению годовой доход индивидуальных предпринимателей в отношении сдачи в аренду (наем) нежилых помещений, садовых домов, земельных участков;         
2) Закон Мурманской области № 2478-01-ЗМО от 17.04.2020 в части снижения налоговых ставок по налогу, взимаемому в связи с применением упрощенной системы налогообложения, для всех налогоплательщиков в случае, если объектом налогообложения являются доходы, уменьшенные на величину расходов, до 5%, в случае если объектом налогообложения являются доходы до 1%, с 2020 года по 2022 год включительно  
Подготовлен законопроект о продлении до 01.01.2024 года действия "налоговых каникул" для впервые зарегистрированных индивидуальных предпринимателей при применении упрощенной системы налогообложения и (или) патентной системы налогообложения (в соответствии с Федеральным законом от 31.07.2020 № 266-ФЗ "О внесении изменений в главу 26.2 части второй Налогового кодекса Российской Федерации и статью 2 Федерального закона "О внесении изменений в часть вторую Налогового кодекса Российской Федерации")
</t>
  </si>
  <si>
    <t>Произведена компенсация расходов на оплату стоимости проезда и провоза багажа к месту использования отпуска и обратно 2 работникам ГОБУ МРИБИ и 1 члену семьи (ребенок)</t>
  </si>
  <si>
    <t xml:space="preserve">За 9 месяцев 2020 года ГОБУ МРИБИ оказано 273 консультационных услуг СМСП, проведена экспертиза  307 пакетов конкурсной документации, представленной СМСП на получение государственной поддержки, проведен мониторинг деятельности 150 СМСП -получателей государственной поддержки </t>
  </si>
  <si>
    <t>В ходе конкурсного отбора в феврале 2020 г. было отобрано 5 кандидатов. По решению Министерства образования и науки Российской Федерации принято решение о переносе сроков начала обучения в связи с санитарно-эпидемиологической обстановкой</t>
  </si>
  <si>
    <t>По итогам конкурсного отбора проектов определены 2 победителя: 
- НКО "Ассоциация подрядчиков арктических шельфов "Мурманшельф"; 
- АНО "Центра управления проектами"</t>
  </si>
  <si>
    <t>По итогам первого этапа конкурса победителями признаны 7 СМСП с проектами на сумму 2 223 253,8 рублей.  
Проведение  второго этапа конкурса запланировано в период с 12.10.2020 - 13.11.2020, подведение итогов конкурса - 27.11.2020</t>
  </si>
  <si>
    <t>Гарантии предоставлены 4 СМСП</t>
  </si>
  <si>
    <t>Реализация мероприятия запланирована на IV квартал</t>
  </si>
  <si>
    <t>Принято участие в образовательной программе Учебного центра ФАС России по антимонопольному комплаенсу. Принято участие в VII Инфраструктурном конгрессе "Российская неделя ГЧП" (г. Москва, 29-30.08.2020), организован "День арктического инвестора" (17.09.2020).</t>
  </si>
  <si>
    <t xml:space="preserve">Ввиду распространения коронавирусной инфекции ряд запланированных к участию мероприятий был отменен </t>
  </si>
  <si>
    <t>Приняты: 
- Закон Мурманской области от 07.07.2020 № 2534-01-ЗМО "О внесении изменений в статью 4-2 Закона Мурманской области "О налоге на имущество организаций";
- распоряжение Правительства МО от 20.03.2020 № 48-РП "Об отраслевых рабочих группах по рассмотрению инвестиционных проектов Мурманской области"; 
- распоряжение Правительства Мурманской области от 28.09.2020 № № 178-ПП "О внесении изменений в распоряжение Правительства Мурманской области от 20.03.2020 № 48-РП" (актуализация положения и состава отраслевых рабочих групп по рассмотрению инвестиционных проектов МО)</t>
  </si>
  <si>
    <t>Подготовлено 10 заключений о результатах оценки регулирующего воздействия проектов НПА Мурманской области</t>
  </si>
  <si>
    <t>Разработаны 5 НПА: 
1. О предоставлении государственной поддержки инвестиционной деятельности на территории Мурманской области:
- ООО "Морской терминал "Тулома" при реализации стратегического инвестиционного проекта Мурманской области "Строительство морского специализированного терминала навалочных грузов в морском порту Мурманск" в форме льготы по налогу на имущество организаций сроком на 5 лет и права на получение земельных участков в аренду без проведения торгов (296-ПП от 12.05.2020); 
- ООО "Русская треска" при реализации приоритетного инвестиционного проекта Мурманской области "Создание нового производства - рыбоперерабатывающего завода мощностью 50 тонн в сутки" в форме льготы по налогу на имущество организаций сроком на 3 года (298-ПП от 12.05.2020); 
- ОАО "РЖД" при реализации стратегического инвестиционного проекта Мурманской области "Развитие участка Мурманск - Волховстрой. Реконструкция участка Мурманск - Оленегорск со строительством вторых путей" в форме льготы по налогу на имущество организаций сроком на 5 лет (295-ПП от 12.05.2020); 
- ООО "Парк" при реализации приоритетного инвестиционного проекта Мурманской области по строительству двух заводов по переработке трески, пикши и других видов рыб малой мощности и монтажу очистных сооружений и энергообеспечивающей инфраструктуры в форме льготы по налогу на имущество организаций сроком на 3 года (297-ПП от 12.05.2020).
2. О признании стратегического инвестиционного проекта "Строительство морского специализированного терминала навалочных грузов в морском порту Мурманск" соответствующим критериям масштабного инвестиционного проекта (106-РГ от 11.06.2020)</t>
  </si>
  <si>
    <t>Подготовлено 3 отчета о ходе реализации инвестиционных проектов на территории Мурманской области</t>
  </si>
  <si>
    <t>Срок оказания услуг в соответствии с условиями контракта 01.12.2020</t>
  </si>
  <si>
    <t>Государственный контракт на оказание услуг по проведению мониторинга состояния и развития конкуренции на рынках товаров, работ, услуг Мурманской области за 2020 год заключен 22.09.2020</t>
  </si>
  <si>
    <t>Благодарственные письма Губернатора Мурманской области для лидеров рейтинга органов местного самоуправления по содействию развитию конкуренции и обеспечению благоприятного инвестиционного климата подготовлены и подписаны</t>
  </si>
  <si>
    <t>Планируется внесение изменений в план реализации в части исключения кластерных инициатив</t>
  </si>
  <si>
    <t xml:space="preserve">Конкурс объявлен. Итоги будут подведены в декабре 2020 года.  </t>
  </si>
  <si>
    <t>Соглашения о проведении регионального конкурса подписаны в августе 2020 года. Заявка направлена. Идет согласование нормативных документов для подготовки постановления Правительства МО. Конкурс не объявлен</t>
  </si>
  <si>
    <t xml:space="preserve">Минпромторгом России не внесены изменения в ФП "Промышленный экспорт", в первую очередь, в части установления целевых значений показателя в разрезе субъектов Российской Федерации. Соглашение между Минпромторгом России и регионом не заключено. Реализация проекта приостановлена
</t>
  </si>
  <si>
    <t>С связи отсутствием заключенного соглашения о реализации проекта с Минпромторгом России и установленных показателей проекта реализация проекта приостановлена</t>
  </si>
  <si>
    <t>План сформирован на 2020 год, но не утвержден в связи с отменой заочного заседания координационного совета по развитию международных и внешнеэкономических связей при Правительстве Мурманской области</t>
  </si>
  <si>
    <t>Реализация мероприятий запланирована на IV квартал</t>
  </si>
  <si>
    <t>Реализация мероприятий запланирована на вторую половину октября, ноябрь 2020. Международная конференция "Рыболовство в Арктике" перенесена на 2021 год в связи с ситуацией с мировой пандемией коронавируса</t>
  </si>
  <si>
    <t>Соглашение о предоставлении субсидии заключено 25.09.2020, реализация мероприятий запланирована на IV квартал 2020 года</t>
  </si>
  <si>
    <t>Реестры соглашений о торгово-экономичекском, научно-техническом и гуманитарно-культурном сотрудничестве между Правительством Мурманской области и субъектами РФ, соглашений о сотрудничестве Правительства Мурманской области с регионами иностранных государств актуализированы, размещены на сайте Министерства экономического развития Мурманской области</t>
  </si>
  <si>
    <t>Подготовлены материалы к представлению интересов региона в заседании Комитета по мониторингу программы приграничного сотрудничества "Коларктик 2014-2020" (23.06.2020, ВКС), Региональной экспертной группы (26-28.05.2020, ВКС). 
Подготовлен и направлен отчет о реализации программы "Коларктик 2014-2020" в адрес Главного федерального инспектора по Мурманской области (21.01.2020, 02.07.2020). 
Подготовлены предложения в Минэкономразвития России по программам приграничного сотрудничества Россия-ЕС на период 2021-2027 гг. (05.02.2020)</t>
  </si>
  <si>
    <t>Подготовлены материалы:
- к Российско-Исландским консультациям по торгово-экономическому сотрудничеству (25.03.2020);
- в рамках обеспечения  Правительственной комиссии по обеспечению российского присутствия на архипелаге Шпицберген (17.05.2020, 09.07.2020);
- в МИД России предложения региона по мероприятиям и приоритетам  на период председательства России в Арктическом совете в 2021-2023 гг. (16.03.2020);
- Заместителю Председателя Правительства РФ - полномочному представителю Президента РФ в ДФО предложения в программу председательства России в Арктическом совете 2021-2023 гг (28.07.2020)</t>
  </si>
  <si>
    <t>Подготовлены отчеты:
- в МИД России: о ходе выполнения в Мурманской области рекомендаций XXXIII заседания Совета глав субъектов при МИД России (05.03.2020), XXXIV заседания Совета глав субъектов при МИД России (02.04.2020), об обеспечении реализации государственной пограничной политики (25.06.2020);
-  в Минэкономразвития России: об осуществленном ИОГВ и ОМСУ МО приграничном сотрудничестве и его результатах (31.01.2020),  о реализации плана мероприятий по интенсификации российско-норвежского межрегионального и приграничного сотрудничества на 2018-2022 годы (17.06.2020);
- в МИД России о ходе исполнения Комплекса мер по социально-экономическому и этнокультурному развитию финно-угорских народов (02.07.2020)</t>
  </si>
  <si>
    <t>Заседание в марте отменено в связи с ситуацией с пандемией коронавируса. Проведение заседания запланировано на IV квартал</t>
  </si>
  <si>
    <r>
      <t xml:space="preserve">Обеспечено согласование Соглашения по участию Министерства культуры Мурманской области в проекте программы приграничного сотрудничества (16.03.2020). </t>
    </r>
    <r>
      <rPr>
        <sz val="10"/>
        <rFont val="Times New Roman"/>
        <family val="1"/>
        <charset val="204"/>
      </rPr>
      <t xml:space="preserve">Обеспечивается </t>
    </r>
    <r>
      <rPr>
        <sz val="10"/>
        <color theme="1"/>
        <rFont val="Times New Roman"/>
        <family val="1"/>
      </rPr>
      <t xml:space="preserve">согласование Соглашения о сотрудничестве 
между Правительством Мурманской области 
и Администрацией губернии Тромс и Финнмарк (Норвегия)
</t>
    </r>
  </si>
  <si>
    <t>Обеспечено проведение 10 мероприятий</t>
  </si>
  <si>
    <t xml:space="preserve">Подготовлены и подписаны:
- План мероприятий по реализации Соглашения между Правительством Архангельской области и Правительством Мурманской области о сотрудничестве в торгово-экономической, научно-технической и культурной сферах на 2020-2022 годы (23.03.2020);
- Соглашение между Администрацией Псковской области и Правительством Мурманской области о сотрудничестве в торгово-экономической, научно технической, культурной и иных сферах (13.03.2020);
- Соглашение между Правительством Калужской области и Правительством Мурманской области о торгово-экономическом, научно-техническом, социальном и культурном сотрудничестве (17.07.2020)
</t>
  </si>
  <si>
    <t>Реестр туристических ресурсов Мурманской области поддерживается в актуальном состоянии</t>
  </si>
  <si>
    <t>Подготовлено техническое задание. Заключены контракты на изготовление и установку туристских знаков навигации</t>
  </si>
  <si>
    <t>Планируемый срок установки знаков навигации IV квартал 2020 года</t>
  </si>
  <si>
    <t xml:space="preserve">Туристские материалы, буклеты размещены на информационных стойках в буклетницах регионального туристско-информационного центра, фронтофисах ТИЦ Терского района и г. Кировска. </t>
  </si>
  <si>
    <t>Информация о туристском потенциале Мурманской области размещены в журналах:
- "National geographic" (2 статьи, июль-август, сентябрь-октябрь);
- "DISCOVERY" (1 статья, сентябрь);
- "Аэроэкспресс" (1 статьи, август)</t>
  </si>
  <si>
    <t>Туристский потенциал Мурманской области представлен:
- на онлайн-выставке "Знай наше" (18-22 мая 2020 года);
- на выставке "Отдых" (сентябрь 2020 года)</t>
  </si>
  <si>
    <t>В связи с эпидемиологической ситуацией проведение выставок отменено, в рамках мероприятия в ноябре 2020 года пройдут work-shop (бизнес встречи) в г. Казань, г. Екатеринбург и г. Москва</t>
  </si>
  <si>
    <t>Субсидии предоставлены 15 субъектам туриндустрии, победителям конкурса отбора проектов.</t>
  </si>
  <si>
    <t>Реестр субъектов туристской индустрии Мурманской области поддерживается в актуальном состоянии</t>
  </si>
  <si>
    <r>
      <t xml:space="preserve">Обеспечена деятельность регионального Центра кластерного развития в сфере туризма, в том числе деятельность Туристско-информационного центра Мурманской области. </t>
    </r>
    <r>
      <rPr>
        <sz val="10"/>
        <color theme="1"/>
        <rFont val="Times New Roman"/>
        <family val="1"/>
        <charset val="204"/>
      </rPr>
      <t>Организация и проведение фестиваля "Териберка" отменено в связи в пандемией COVID-19, средства перераспределены на проведение арктической недели туризма, которая запланирована к проведению в сентябре 2020 года при поддержке Федерального агентства по туризму Российской Федерации и Министерства Российской Федерации по развитию Дальнего Востока и Арктики</t>
    </r>
  </si>
  <si>
    <t xml:space="preserve">В отчетном периоде получены положительное заключение государственной экспертизы проектной документации  и результатов инженерных изысканий по объектам инфраструктуры и  положительное заключение государственной экспертизы о проверке достоверности определения сметной стоимости объектов инфраструктуры. 
Подготовлен проект заявки в НО "Фонд развития моногородов. 
</t>
  </si>
  <si>
    <t>Направление заявки планируется IV квартале 2020 года.  В случае принятия положительно решения, работы начнутся в 2021 г. (строительство подъездных дорог и  вынос электрических сетей с участков)</t>
  </si>
  <si>
    <t>Обеспечено финансирование на осуществление технологического присоединения энергопринимающих устройств к электрическим сетям МУП "Кировская Горэлектросеть"</t>
  </si>
  <si>
    <t xml:space="preserve">Обеспечивается реализация функций Комитета по туризму Мурманской области </t>
  </si>
  <si>
    <t>В рамках работы по формированию условий для развития торговой деятельности на территории Мурманской области, в целях совершенствования нормативной правовой базы региона по вопросам развития торговли (в том числе по вопросам антитеррористической защищенности торговых объектов (территорий)) подготовлены изменения в Закон Мурманской области от 13.10.2011 № 1395-01-ЗМО "О некоторых вопросах в области регулирования торговой деятельности на территории Мурманской области" в части распределения субвенции органам местного самоуправления на формирование и ведение торгового реестра Мурманской области (Закон Мурманской области от 07.07.2020 № 2527-01-ЗМО)</t>
  </si>
  <si>
    <t>Обеспечено своевременное размещение на сайте Министерства экономического развития Мурманской области новостей и пресс-релизов о проведенных мероприятиях в сфере торговли, актуальных схем размещения нестационарных торговых объектов на территории муниципальных образований, нормативных правовых актов по вопросам торговли  (в том числе по вопросам антитеррористической защищенности торговых объектов (территорий), защите прав потребителей товаров и услуг (в части касающейся), повышения доступности услуг торговли для социально незащищенных слоев населения), маркировке товаров</t>
  </si>
  <si>
    <t>Осуществляется подготовка прогноза социально-экономического развития Мурманской области на среднесрочный период</t>
  </si>
  <si>
    <t>Проект новой редакции Стратегии социально-экономического развития Мурманской области на период до 2025 года (далее – проект Стратегии) прошел процедуру согласования с федеральными органами власти, о чем получено заключение Минэкономразвития России. В настоящее время проект Стратегии актуализируется, в том числе с учетом приоритетных задач, обозначенных Губернатором Мурманской области</t>
  </si>
  <si>
    <t>Корректировка плана мероприятий по реализации Стратегии будет возможна после ее утверждения</t>
  </si>
  <si>
    <t xml:space="preserve">Осуществлялось:
- методическое руководство, консультирование представителей ИОГВ Мурманской области по вопросам формирования и реализации государственных программ Мурманской области;
- подготовка заключений по предложениям по внесению изменений в государственные программы Мурманской области и планы их реализации
</t>
  </si>
  <si>
    <t>Подготовлен и направлен на согласование заместителям Губернатора Мурманской области проект отчета Губернатора Мурманской области о результатах деятельности Правительства Мурманской области за 2019 год. Отчет представлен Губернатором Мурманской области 30.06.2019</t>
  </si>
  <si>
    <t>Согласовано 17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</si>
  <si>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Подготовлен сводный доклад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размещен на сайте Министерства экономического развития Мурманской области</t>
  </si>
  <si>
    <t xml:space="preserve">Постановлением Губернатора Мурманской области от 20.01.2020 № 11-ПГ  и постановлением Губернатора Мурманской области от 06.03.2020 № 39-РГ внесены изменения в перечень показателей, используемых для составления сводного рейтинга органов местного самоуправления городских округов и муниципальных районов Мурманской области.
Постановлением Губернатора Мурманской области от 30.03.2020 № 65-ПГ внесены изменения в перечень ИОГВ, ответственных за мониторинг значений показателей  эффективности деятельности ОМСУ, в состав комиссии, и перечню показателей, используемых для составления сводного рейтинга оценки эффективности ОМСУ
</t>
  </si>
  <si>
    <t>Оплата оказанной услуги будет выполнена в IV квартале после представления итогов соцопроса на заседании Комиссии по подведению итогов оценки эффективности деятельности ОМСУ</t>
  </si>
  <si>
    <t>Подготовлен отчет по результатам проведенного социологического опроса общественного мнения на тему "Выявление уровня удовлетворенности населения деятельностью органов местного самоуправления в Мурманской области"</t>
  </si>
  <si>
    <t xml:space="preserve">Итоги опроса за 2019 год рассмотрены и утверждены в январе 2020 года на заседании Комиссии по подведению итогов оценки эффективностидеятельности ОМСУ Мурманской области, размещены в ГАС "Управление". Опросы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 проводятся на официальном портале Правительства Мурманской области в течение всего года
</t>
  </si>
  <si>
    <t>Оплата по государственному контракту после принятия аналитических отчетов оператора в IV квартале</t>
  </si>
  <si>
    <t>В реестр СО НКО - получателей поддержки включена информация о 53 фактах предоставления финансовой и имущественной поддержки (в т.ч. 5 организаций получили поддержку впервые). Всего в реестре содержится информация о 168 некоммерческих организациях.
Проведено тестирование информационной системы  для ведения реестра СО НКО-получателей поддержки (https://minec.gov-murman.ru/activities/sektor_byjet/75/rnko/).
Внесены изменения в техническое задание по доработке информационной системы (исх. от 19.03.2020 № 04-04/1105-ТР)</t>
  </si>
  <si>
    <t xml:space="preserve">Обеспечена реализация 97 функций Министерства </t>
  </si>
  <si>
    <t>Заключен государственный контракт на оказание информационных услуг для Министерства экономического развития Мурманской области на 2020 год.
Обеспечено получение и передача ИОГВ Мурманской области статистической информации.</t>
  </si>
  <si>
    <t>В 2020 год заявок на создание территорий опережающего социально-экономического развития на территориях многопрофильных муниципальных образований Мурманской области не поступало</t>
  </si>
  <si>
    <t>Заседания проводятся по мере необходимости</t>
  </si>
  <si>
    <t>Подготовлен проект постановления Правительства Мурманской области "Об основных направлениях налоговой политики на 2021 год и плановый период 2022 и 2023 годов", организована процедура согласования</t>
  </si>
  <si>
    <t xml:space="preserve">Приняты:
- Закон Мурманской области от 04.06.2020 № 2504-01-ЗМО
"О внесении изменений в отдельные законодательные акты Мурманской области о налогах в части установления преференций организациям, получившим статус резидента территории опережающего социально-экономического развития";
- Закон Мурманской области от 04.06.2020 № 2506-01-ЗМО
"О внесении изменения в статью 4-2 Закона Мурманской области "О налоге на имущество организаций";
- Закон Мурманской области от 07.07.2020 N 2534-01-ЗМО
"О внесении изменений в статью 4-2 Закона Мурманской области "О налоге на имущество организаций"                        </t>
  </si>
  <si>
    <t>Отдельно утверждаться в печатном виде План не будет. В ближайшее время будет внесены изменения в план реализации по уточнению ожидаемого результата</t>
  </si>
  <si>
    <t>В 2020 году с учетом капитализации фонда предоставлено 384 микрозайма. Оценка сохранения рабочих мест после сдачи отчетности по итогам финансового года получателями поддержки</t>
  </si>
  <si>
    <t>Предоставление субсидий субъектам малого и среднего предпринимательства, осуществляющим общественно значимую деятельность</t>
  </si>
  <si>
    <t>Окончание реализации мероприятия в IV квартале 2020 года</t>
  </si>
  <si>
    <t xml:space="preserve">В 2020 году произведена замена межэтажного фасадного остекленения для обеспечения теплового контура 2 этажа помещения ГОБУ МРИБИ по адресу г. Мурманск, ул. Подстаницкого, д. 1
</t>
  </si>
  <si>
    <t>Перечисление средств субсидии после выполнения условий конкурса и предоставления понесенных расходов на реализацию мероприятий</t>
  </si>
  <si>
    <t>Проведение 1 мероприятия</t>
  </si>
  <si>
    <t>Завершение мероприятия запланирована на IV квартал 2020 года</t>
  </si>
  <si>
    <t>Портал малого и среднего предпринимательства Мурманской области актуализирован</t>
  </si>
  <si>
    <t>По результатам конкурсного отбора заключены соглашения с 6 монопрофильными муниципальными образованиями. Моногородами проводятся конкурсные отборы в целях распределения средств субсидии. По результатам конкурсного отбора планируются заключения соглашений не позднее 30.10.2020  в г.Кировск, г. Мончегорск, г. Оленегорск, г.п. Заполярный. В Ковдорском районе  даты проведения конкурса и даты заключения соглашения переносятся  на ноябрь месяц. Завершены конкурсные процедуры в  г.п. Никель Печенгского района, планируется заключить соглашение  09.10.2020</t>
  </si>
  <si>
    <t>Мероприятие реализуется до конца года. Освоение средств планируется в IV квартале после заключения соглашений между монопрофильными муниципальными образованиями и получателями субсидий</t>
  </si>
  <si>
    <t>Мероприятие реализуется в течение года. Носит заявительный характер</t>
  </si>
  <si>
    <t>В связи с санитарно-эпидемиологической обстановкой проведение большего числа мероприятий перенесено и реализуется во 2 полугодии 2020 года</t>
  </si>
  <si>
    <t>В связи с введением ограничений на осуществление деятельности предприятий малого и среднего предпринимательства и в целях более эффективной реализации образовательных мероприятий, было принято решение об переносе мероприятий на более поздний срок. Мероприятия будут реализованы в полном объёме до конца года</t>
  </si>
  <si>
    <t>В связи с санитарно-эпидемиологической обстановкой проведение большего числа мероприятий перенесено на 2 полугодие 2020 года</t>
  </si>
  <si>
    <t>Мероприятие реализуется в течение года.  В августе - сентябре 2020 года мероприятия были  законтрактованы и будут реализованы  в полном объёме до конца года</t>
  </si>
  <si>
    <t xml:space="preserve">Изготовлены: 
- видеоматериал Поздравление Губернатора ко Дню города (2 видеоролика);
- видеоматериал ко Дню города;
Организованы и проведены онлайн трансляции прямой линии руководителей представительных органов власти;
Организована репортажная фотосъемка пресс-тура по Мурманской области
                       </t>
  </si>
  <si>
    <t>В связи со сложившейся эпидемиологической ситуацией, связанной с распространением коронавирусной инфекции (COVID-19) на территории Российской Федерации, проведение международного туристского Форума было отменено. В рамках мероприятия был проведен первый арктический медиа-конгресс в сентябре 2020 г.</t>
  </si>
  <si>
    <t>В ближайшее время в план реализации будут внесены изменения в части уточнения ожидаемых результатов в связи со сложившейся эпидемиологической ситуацией</t>
  </si>
  <si>
    <t>Открытие фронт-офисов Туристско-информационного центра планируется в IV квартале 2020 года</t>
  </si>
  <si>
    <t>Завершение части мероприятий запланировано на IV квартал 2020 года</t>
  </si>
  <si>
    <t xml:space="preserve">Проведение рыбной ярмарки "Наша рыба" (еженедельно по субботам до 28.03.2020). После приостановки проведения ярмарки на площадке ТРЦ "Форум" в связи с угрозой распространения коронавирусной инфекции организована и осуществлялась доставка рыбы на дом </t>
  </si>
  <si>
    <t xml:space="preserve">Министерство инвестиций, развития предпринимательства и рыбного хозяйства Мурманской области, Автономная некоммерческая организация по развитию конгрессно-выставочной деятельности "Мурманконгресс" </t>
  </si>
  <si>
    <t>В связи с угрозой распространения новой коронавирусной инфекции проведение еженедельной рыбной ярмарки "Наша рыба" приостановлено</t>
  </si>
  <si>
    <t>Заключение контракта для выполнения работ на объекте планируется в ноябре 2020года. Средства будут освоены в полном объеме в декабре 2020 года</t>
  </si>
  <si>
    <t>Утверждение планируется в октябре 2020 года</t>
  </si>
  <si>
    <t xml:space="preserve">Проведены 2 заседания (28.01.2020, 28.02.2010).                                                                                                                                            
Рассмотрен вопрос  задолженности по заработной плате перед сотрудниками </t>
  </si>
  <si>
    <t>Проведен мониторинг выполнения соглашений о социально-экономическом партнерстве между Правительством Мурманской области, муниципальными образованиями и хозяйствующими субъектами в 2019 году, в I полугодии 2020 года</t>
  </si>
  <si>
    <t>Подготовлена аналитическая информация о социально-экономическом положении системообразующих организаций за 2019 год, за I квартал 2020 года и II квартал 2020 года</t>
  </si>
  <si>
    <t>Проведены 3 плановые проверки в отношении следующих организаций: ООО "АТОМТЕПЛОЭЛЕКТРОСЕТЬ"; ООО "РУССЭНЕРГОСБЫТ"; УМПП "ГОРЭЛЕКТРОСЕТЬ" ЗАТО Александровск Мурманской области.                                                                     
В целях снижения распространения на территории Мурманской области новой коронавирусной инфекции, на основании постановления Правительства РФ от 03.04.2020 № 438 внесены изменения в план проверок на 2020 год об исключении 7 организаций из плана (Приказ КТР МО от 15.04.2020 № 44)</t>
  </si>
  <si>
    <t>Обеспечена реализация 55 функций Комитета</t>
  </si>
  <si>
    <t>1. Подготовлены:
- публичный отчет Губернатора Мурманской области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за 2019 год (исх. от 07.05.2020 № 01/1530-АЧ);
- выступление министра экономического развития Мурманской области на заседании Мурманской областной Думы с представлением публичного отчета Губернатора Мурманской области о результатах НОК за 2019 год.
2. Заключен государственный контракт от 19.06.2019 № 01492000023200031420001 на 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 в Мурманской области на сумму 410 тыс. рублей.
3. Заключено дополнительное соглашение от 05.08.2020 к Контракту в части исключения организации социального обслуживания из перечня организаций, подлежащих независимой оценке качества, а также улучшения качества, технических и функциональных характеристик услуги (в соответствии с ч. 7 ст. 95 Федерального закона от 05.04.2013 № 44-ФЗ "О контрактной системе в сфере закупок товаров, работ, услуг для обеспечения государственных и муниципальных нужд")</t>
  </si>
  <si>
    <t>1.Осуществлен сбор сведений по показателям рейтинга субъектов РФ по итогам реализации механизмов поддержки СО НКО и социального предпринимательства, обеспечения доступа негосударственных организаций к предоставлению услуг в социальной сфере в рамках исполнения распоряжения Правительства Российской Федерации от 19.06.2017 № 1284-р (исх. от 02.05.2020 № 04-04/1695-ТР).
2. Сформирован рейтинг муниципальных образований Мурманской области по итогам реализации механизмов поддержки СО НКО и доступу негосударственных организаций к предоставлению услуг в социальной сфере, финансируемых за счёт средств местных бюджетов (исх. от 07.08.2020 № 04-04/3061-ТР).
3. Проведена работа совместно с ИОГВ по формированию реестра СО НКО-получателей поддержки в рамках исполнения распоряжения Правительства МО от 24.06.2019 № 135-РП</t>
  </si>
  <si>
    <t xml:space="preserve">Министерство экономического развития Мурманской области, Министерство инвестиций, развития предпринимательства и рыбного хозяйства Мурманской области, Министерство транспорта и дорожного хозяйства Мурманской области </t>
  </si>
  <si>
    <t>Объем экспорта услуг в Мурманской области за январь-сентябрь 2020 года достиг 95,0 млн долларов США (оценка). Проведена и согласована корректировка задачи "Содействие развитию международных и внешнеэкономических связей, в том числе  росту экспорта товаров и услуг"</t>
  </si>
  <si>
    <t>Министерство инвестиций, развития предпринимательства и рыбного хозяйства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НМК "ФОРМАП", ГОБУ МРИБИ</t>
  </si>
  <si>
    <t>Министерство инвестиций, развития предпринимательства и рыбного хозяйства Мурманской области,  Министерство имущественных отношений Мурманской области</t>
  </si>
  <si>
    <t>Обеспечение проведения мероприятий, участие сотрудников Министерство инвестиций, развития предпринимательства и рыбного хозяйства Мурманской области, не менее 2 мероприятий в год</t>
  </si>
  <si>
    <t>Представление экспозиции Мурманской области на выставках (не менее 4 ед. в год), участие сотрудников Министерство инвестиций, развития предпринимательства и рыбного хозяйства Мурманской области в мероприятиях</t>
  </si>
  <si>
    <t>Обеспечение реализации государственных функций Министерство инвестиций, развития предпринимательства и рыбного хозяйства Мурманской области</t>
  </si>
  <si>
    <t>Перечисление средств в полном объеме  запланировано на ноябрь 2020 года после выполнения получателями поддержки условий ее предоставления</t>
  </si>
  <si>
    <t>Министр экономического развития
Мурманской области 
___________ Т.В. Русскова
23.10.2020</t>
  </si>
  <si>
    <t>Постановление Правительства Мурманской области от 16.07.2014 № 366-ПП "Об утверждении порядка формирования и ежемесячного обновления плана создания инвестиционных объектов и объектов инфраструктуры в Мурманской области" утратило силу. В соответствии постановлением Правительства Мурманской области от 10.09.2020 № 629-ПП "Об инвестиционном портале Мурманской области" инфраструктурные объекты размещены на Инвестиционной карте Мурманской области</t>
  </si>
  <si>
    <t>Министерство инвестиций, развития предпринимательства и рыбного хозяйства Мурманской области, Министерство экономического развития Мурманской области</t>
  </si>
  <si>
    <t xml:space="preserve">Функционирование и поддержание в актуальном состоянии инвестпортала обеспечивается за счет собственных средств  АО "Корпорация развития Мурманской области" </t>
  </si>
  <si>
    <t>Министерство инвестиций, развития предпринимательства и рыбного хозяйства Мурманской области, 
НМК "ФОРМАП", ГОБУ МРИБИ</t>
  </si>
  <si>
    <t>Полное выполнение мероприятия планируется в IV квартале 2020 года</t>
  </si>
  <si>
    <t>По итогам первого этапа конкурса победителями признаны 19 СМСП с проектами на сумму 13 971,8 рублей.
По итогам второго этапа конкурса признаны победителями 20 СМСП с проектами на сумму 15 523,5 рублей.</t>
  </si>
  <si>
    <t>Предоставление грантов для действующих предпринимателей на приобретение франшизы</t>
  </si>
  <si>
    <t xml:space="preserve">Министерство инвестиций, развития предпринимательства и рыбного хозяйства Мурманской области, 
НМК "ФОРМАП", ГОБУ МРИБИ, Автономная некоммерческая организация по развитию конгрессно-выставочной деятельности "Мурманконгресс" </t>
  </si>
  <si>
    <t>Министерство инвестиций, развития предпринимательства и рыбного хозяйства Мурманской области, 
ГОБУ МРИБИ</t>
  </si>
  <si>
    <t>Министерство инвестиций, развития предпринимательства и рыбного хозяйства Мурманской области, Комитет по развитию информационных технологий и связи Мурманской области, НМК "ФОРМАП", ГОБУ "МФЦ МО"</t>
  </si>
  <si>
    <t>Оплата обучения будет произведена после приемки акты выполненных работ. Срок исполнения работ по договору - первая декада декабря 2020 года</t>
  </si>
  <si>
    <t>Не заключен договор на курьерскую доставку,  с марта 2020г, в связи с пандемией, прием документов осуществляется в ограниченном режиме, в связи с незначительным количеством оказанных услуг, доставка документов осуществляется Сбербанком  РФ. Экономия будет возвращена в бюджет</t>
  </si>
  <si>
    <t xml:space="preserve">Министерством имущественных отношений Мурманской области  обеспечена  имущественная поддержка субъектов малого  и среднего  предпринимательства. За 9 месяцев 2020 г. с субъектами МСП заключено 20 договоров аренды и 12 договоров безвозмездного пользования. Предоставлены 2 государственные преференции Министерства имущественных отношений Мурманской области. При расчете арендной платы в отношении 2 субъектов МСП применен корректирующий понижающий коэффициент 0,8. </t>
  </si>
  <si>
    <t>Сформирован перечень свободных (высвобождаемых) объектов для передачи в аренду, в который по состоянию на 01.10..2020 включены 76  объектов, и перечень имущества для предоставления субъектам малого  и среднего предпринимательства, состоящий из 63 объектов. Подготовлен и проходит согласование проект постановления Правительства Мурманской области о дополнении 15 объектами перечня для предоставления субъектом МСП</t>
  </si>
  <si>
    <t>За 9 месяцев 2020 года предоставлено 42 льготных микрозайма. Оценка сохранения рабочих мест после сдачи отчетности по итогам финансового года получателями поддержки</t>
  </si>
  <si>
    <t>Поступление средств было произведено только 30.06.2020.
Ввиду реализации региональных антикризисных мер поддержки СМСП, в части предоставления антикризисных микрозаймов, данная мера поддержки была менее востребована. Мероприятие носит заявительный характер</t>
  </si>
  <si>
    <t>Министерство инвестиций, развития предпринимательства и рыбного хозяйства Мурманской области, Министерство образования и науки Мурманской области,  НМК "ФОРМАП", ГОБУ МРИБИ, ФГБУ "Российский фонд фундаментальных исследований", Министерство экономического развития Мурманской области</t>
  </si>
  <si>
    <t>Проведены: 
- международная конференция "Рыболовство в Арктике: современные вызовы, международные практики, перспективы";
- Дни российско-норвежского приграничного сотрудничества. 
Заключено соглашение на передачу субсидии для проведения II международной онлайн-сессии "Баренцев/Евроарктический регион против коронавируса"</t>
  </si>
  <si>
    <t>Выполнены работы по брендированию мероприятия, напечатана вся полиграфическая продукция, изготовлены и  установлены к Параду Победы металлические конструкции (Звезда, Победа, триптих, звезда лабиринт). К 9 мая подготовлены и вручены подарки ветеранам в количестве 2600 штук. К Параду Победы  закуплены и вручены цветы присутствующим ветеранам.  Организована онлайн-трансляция Парада, подготовлена к демонстрации выставка "Оборона Заполярья" (4-31 июля). Изготовлен сайт "Мурманск-Победа". Проведена фотосъемка Парада. Изготовлена и размещена таргет реклама, реклама на радио</t>
  </si>
  <si>
    <t>Не предусмотрены бюджетные ассигнования. Будут внесены изменения в план реализации</t>
  </si>
  <si>
    <t xml:space="preserve"> Размещение информационного банера в Аэропорту г. Мурманска запланировано на IV квартал 2020 года</t>
  </si>
  <si>
    <t>Обеспечение организации и проведения фестиваля "Териберка", обеспечение деятельности регионального Центра кластерного развития (открытие не менее 2-х фронтофисов)</t>
  </si>
  <si>
    <t>Дата заключения государственного контракта с победителем - ноябрь 2020 года, оплата по заключенному государственному контракту будет произведена в декабре 2020 года</t>
  </si>
  <si>
    <t>Министерство строительства Мурманской области, Комитет по туризму Мурманской области, Муниципальное образование г. Кировск</t>
  </si>
  <si>
    <t>Достижение  объема экспорта услуг в регионе в 2020 году 80,0 млн долларов США (показатель аналитический). Подготовка изменений в Стратегию социально-экономического развития Мурманской области до 2025 года с учетом Стратегии развития экспорта услуг РФ на период до 2025 года при экспорте услуг</t>
  </si>
  <si>
    <t xml:space="preserve">Подготовлено 9 аналитических записок об основных результатах экономической деятельности, уровне жизни населения Мурманской области (одна за 2019 год, восемь за 2020 год), 3 доклада о социально-экономическом положении Мурманской области (за 2019 год , 2 за 2020 год), 9 мониторингов процессов в реальном секторе экономики, финансово-банковской и социальной сферах Мурманской области (один за 2019 год, восемь за 2020 год), 9 отчетов по мониторингу социально-экономической ситуации в монопрофильных муниципальных образованиях Мурманской области (один за 2019 года и 8 за 2020 год), 21 еженедельный мониторинга ситуации в моногородах в условиях пандемии, подготовлено 12 паспортов социально-экономического развития муниципальных образований.
Осуществлялось сопровождение и наполнение базы данных ГАС "Управление" показателями, характеризующими социально-экономическое положение Мурманской области        </t>
  </si>
  <si>
    <t>Методическое руководство, консультирование ИОГВ по вопросам проектной деятельности. Рассмотрение и согласование проектных документов, подготовленных ИОГВ МО, в порядке, установленном Положением об организации проектной деятельности в исполнительных органах государственной власти Мурманской области. Организационное обеспечение деятельности Совета по стратегическому развитию Мурманской области, президиума Совета по стратегическому развитию Мурманской области</t>
  </si>
  <si>
    <t xml:space="preserve">Предоставление субвенции бюджетам муниципальных образований на осуществление полномочий по подготовке и проведению Всероссийской переписи населения 2020 года </t>
  </si>
  <si>
    <t xml:space="preserve">2020 
(разработка ПСД, получение положительного заключения, строительство),
2021 (строительство, технологическое подключение, ввод в эксплуатацию)
</t>
  </si>
  <si>
    <t xml:space="preserve">170483,31
(в соответствии с утвержденной проектной документацией)
</t>
  </si>
  <si>
    <t xml:space="preserve">ПСД в 2020 году
</t>
  </si>
  <si>
    <t>Подготовлены, размещены на официальном сайте Министерства и направлены Губернатору Мурманской области А.В. Чибису отчеты о ходе выполнения мероприятий государственных программ Российской Федерации, федеральных целевых программ, федеральной адресной инвестиционной программы на территории Мурманской области за 2019 год, 1 квартал 2020 года и 6 месяцев 2020 года</t>
  </si>
  <si>
    <t>Получено положительное заключение проектной документации от 29.09.2020 № 51-1-1-3-0273-20 сметная документация по объекту «Система искусственного оснежения для горнолыжных трасс северного и южного склона г. Айкуайвенчорр» находится на  заключении в  госэкспертизе по Мурманской области. Предварительный срок выдачи положительного заключения 28.10.20.Заключение  контракта для выполнения работ на объекте обеспечивающей инфраструктуры планируется в ноябре т.г.</t>
  </si>
  <si>
    <t xml:space="preserve">Подготовлен, размещен на официальном сайте Министерства сводный годовой доклад о ходе реализации и оценке эффективности государственных программ Мурманской области за 2019 год, направлен на согласование заместителям Губернатора Мурманской области. 
Подготовлен, размещен на официальном сайте Министерства и направлен заместителям Губернатора Мурманской области отчет о ходе реализации государственных программ Мурманской области за 6 месяцев 2020 года
</t>
  </si>
  <si>
    <t xml:space="preserve"> Министерство имущественных отношений Мурманской области, Министерство инвестиций, развития предпринимательства и рыбного хозяйства Мурманской области</t>
  </si>
  <si>
    <t>В рамках сопровождения АО "Корпорация развития МО" за 9 месяцев текущего года заключены соглашения по следующим проектам:
1. Специализированный терминал навалочных грузов в порту Мурманск. Инвестор – ООО "Морской Терминал Тулома".
2. Центр строительства крупнотоннажных морских сооружений. Инвестор – ООО "Новатэк-Мурманск". 
3. Модернизация системы отопления ГОБУЗ "МОКБ им. П.А. Баяндина". Инвестор - ООО "КРЕТУС".
4. Модернизация систем теплоснабжения г.п. Умба Терского района Мурманской области. Инвестор – ООО "Тепло Людям. Умба". 
Принято решение о целесообразности заключения концессионного соглашения ООО "ПромВоенСтрой" в отношении объектов по производству, передаче и распределению тепловой энергии и горячей воды на территории г.п. Печенга Печенгского района Мурманской области.  На официальном сайте Российской Федерации для размещения торгов опубликована инициатива</t>
  </si>
  <si>
    <t>Принято постановление Правительства Мурманской области от 10.09.2020 № 629-ПП "Об инвестиционном портале Мурманской области". В соответствии с указанным постановлением АО "Корпорация развития Мурманской области" определена уполномоченной организацией по информационному сопровождению Инвестиционного портала. АО "Корпорация развития Мурманской области" осуществляет сопровождение Инвестпортала за счет собственных средств</t>
  </si>
  <si>
    <t>Прием заявок на участие в конкурсном отборе проводится в  период с 07.09.2020 по 09.10.2020, подведение итогов конкурса запланировано на 11.11.2020</t>
  </si>
  <si>
    <t>Заключен контракт на организацию конкурса "Предприниматель года"</t>
  </si>
  <si>
    <t>Приняты три сотрудника по 0.1 ставки, осуществляется выплата заработной платы, перечисление начислений на оплату труда</t>
  </si>
  <si>
    <t>Объем предоставленных гарантий региональной гарантийной организацией с учетом капитализации фонда составил 100,35 млн.рублей</t>
  </si>
  <si>
    <t>Предоставлена  государственная  поддержка 1141 субъекту МСП</t>
  </si>
  <si>
    <r>
      <t xml:space="preserve">По итогам первого этапа конкурса предоставлено 2 инновационных ваучера на сумму 500,0 тыс. руб. </t>
    </r>
    <r>
      <rPr>
        <sz val="10"/>
        <color theme="1"/>
        <rFont val="Times New Roman"/>
        <family val="1"/>
        <charset val="204"/>
      </rPr>
      <t xml:space="preserve">
Второй этап конкурса запланирован к проведению с 12.10.2020 по 01.12.2020, подведение итогов конкурса 01.12.2020</t>
    </r>
  </si>
  <si>
    <t>Заключен государственный контракт на комплекс услуг по изготовлению и поставке аудиовизуального материала презентационных и имиджевых мероприятий в регионах РФ и за рубежом со сроком исполнения - 31.10.2020</t>
  </si>
  <si>
    <t>Получено положительное заключение проектной документации от 29.09.2020 № 51-1-1-3-0273-20 сметная документация по объекту "Система искусственного оснежения для горнолыжных трасс северного и южного склона г. Айкуайвенчорр" находится на  заключении в  госэкспертизе по Мурманской области. Предварительный срок выдачи положительного заключения 28.10.20. Заключение контракта для выполнения работ на объекте обеспечивающей инфраструктуры планируется в ноябре текущего года</t>
  </si>
  <si>
    <t>Вользовались субвенцией 13 муниципальных образований Мурманской области.
По состоянию на 01.10.2020 в торговый реестр Мурманской области внесены сведения о 4637 хозяйствующих субъектах и 5501 торговых объектах</t>
  </si>
  <si>
    <r>
      <t>Предварительный прогноз социально-экономического развития Мурманской области на среднесрочный период сформирован и направлен в Минэкономразвития России</t>
    </r>
    <r>
      <rPr>
        <sz val="10"/>
        <color theme="1"/>
        <rFont val="Times New Roman"/>
        <family val="1"/>
        <charset val="204"/>
      </rPr>
      <t xml:space="preserve"> и Министерство финансов Мурманской области</t>
    </r>
    <r>
      <rPr>
        <strike/>
        <sz val="10"/>
        <color rgb="FFFF0000"/>
        <rFont val="Times New Roman"/>
        <family val="1"/>
        <charset val="204"/>
      </rPr>
      <t xml:space="preserve"> </t>
    </r>
  </si>
  <si>
    <t xml:space="preserve">Осуществлялось консультирование и оказание методической поддержки представителей ИОГВ Мурманской области по вопросам реализации проектов. Осуществлялось консультирование и оказание методической поддержки представителей ИОГВ Мурманской области по занесению данных в подсистеме управления национальными проектами государственной интегрированной информационной системы управления общественными финансами "Электронный бюджет". 
Рассмотрены запросы на изменения 45 паспортов региональных проектов, направленных на реализацию национальных проектов в Мурманской области.
Рассмотрены и согласованы ежемесячные отчеты по региональным проектам.
Организованы и проведены 7 заседаний Совета по стратегическому развитию Мурманской области (31.01.2020, 23.03.2020, 24.04.2020, 26.06.2020, 29.07.2020, 17.09.2020, 24.09.2020), 1 заседание президиума Совета (22.05.2020) 
</t>
  </si>
  <si>
    <t>Подготовлена и направлена в адрес Губернатора Мурманской области А.В. Чибиса аналитическая записка о результатах проведенной оценки эффективности региональных налоговых льгот, предоставленных в 2019 году в соответствии с законами Мурманской области о налогах, с основными выводами и предложениями</t>
  </si>
  <si>
    <r>
      <t xml:space="preserve">1. Разработано постановление Правительства Мурманской области от 09.06.2020 № 402-ПП «О внесении изменений в постановление Правительства Мурманской области от 21.01.2019 № 13-ПП». 
2. Проведен конкурс в 2019 году и заключено соглашение от 30.12.2019 № 04-04/7 с ЧУСО "Детская деревня SOS - Мурманск" о предоставлении субсидии из областного бюджета на финансовое обеспечение деятельности Ресурсного центра СО НКО в 2020 году.
3. Заключено дополнительное соглашение от 19.06.2020 № 04/04-1 с Ресурсным центром СО НКО в связи с изменениями, утвержденными постановлением Правительства Мурманской области от 09.06.2020 № 402-ПП.
</t>
    </r>
    <r>
      <rPr>
        <sz val="10"/>
        <rFont val="Times New Roman"/>
        <family val="1"/>
        <charset val="204"/>
      </rPr>
      <t>Ресурсным центром СО НКО:
- проведены 5 обучающих мероприятий для представителей СО НКО с суммарным охватом в 92 участника и 6 вебинара  с суммарным охватом в 231 участника;
- разработана программа «Школа для создания СО НКО», по итогам которой зарегистрированы 10 новых НКО;
- оказано 206 консультаций по различным направлениям деятельности СО НКО;
- подготовлены и направлены в Фонд президентских грантов 64 грантовых заявок СО НКО;
- при поддержке Ресурсного центра 6 СО НКО подали заявки на участие в конкурсах для получения бюджетных средств, 2 СО НКО включена в реестр поставщиков социальных услуг и 1 СО НКО вошла в реестр СО НКО – исполнителей общественно полезных услуг</t>
    </r>
  </si>
  <si>
    <t>В отчетном периоде получено положительное заключение государственной экспертизы проектной документации  и результатов инженерных изысканий по объектам инфраструктуры; получено положительное заключение государственной экспертизы о проверке достоверности определения сметной стоимости объектов инфраструктуры. Подготовлен проект заявки в НО "Фонд развития моногородов". Направление заявки планируется в 4 квартале 2020 года.  В случае принятия положительно решения, работы начнутся в 2021 году (строительство подъездных дорог и  вынос электрических сетей с участков)</t>
  </si>
  <si>
    <t>Обеспечено финансирование на осуществление технологического присоединения энергопринимающих устройств к электрическим сетям МУП "Кировская Горэлектросеть". В настоящее время проектно-сметная документация на строительство  по объекту "Система искусственного оснежения для ГАУМО "Кировская спортивная школа олимпийского резерва по горнолыжному спорту"  проходит государственную экспертизу.Дата заключения государственного контракта с победителем - ноябрь 2020 года, оплата по заключенному государственному контракту будет произведена в декабре 2020 года</t>
  </si>
  <si>
    <t>Деятельность не начата, так как только в августе текущего года АНО "Проектный офис ЗАНОЦ МО" получил свидетельство о государственной регистрации</t>
  </si>
  <si>
    <t xml:space="preserve">На текущий момент проведено 70 мероприятий.  Всего в мероприятиях приняло участие 1692 человека.                                                                                                                
В апреле разработан и запущен образовательный онлайн-проект "Бизнес на самоизоляции". В рамках проекта проведено более 30 мероприятий, среди которых онлайн-сессии, вебинары, онлайн-курсы по актуальным направлениям ведения бизнеса: бизнес-планированию, маркетингу, управлению проектами.
Проведена работа по вовлечению субъектов МСП Мурманской области в федеральный марафон поддержки предпринимателей #ДЕЛАЙ (организаторы марафона - "Мой бизнес" и "Деловая среда").
С 3 августа по 2 сентября проводился прием заявок на региональный этап Всероссийского конкурса "Молодой предприниматель России". На конкурс поступило 30 заявок, в пяти номинациях выбраны победители и призеры.
Произведено авансирование по договорам с дальнейшим проведением мероприятий в IV квартале 2020 года. В зависимости от санитарно-эпидемиологичекой обстановки формат мероприятий будет определен позднее (онлайн, офлайн)
</t>
  </si>
</sst>
</file>

<file path=xl/styles.xml><?xml version="1.0" encoding="utf-8"?>
<styleSheet xmlns="http://schemas.openxmlformats.org/spreadsheetml/2006/main">
  <numFmts count="4">
    <numFmt numFmtId="164" formatCode="#,##0.0"/>
    <numFmt numFmtId="165" formatCode="#,##0.000"/>
    <numFmt numFmtId="166" formatCode="#,##0.0000"/>
    <numFmt numFmtId="167" formatCode="0.0%"/>
  </numFmts>
  <fonts count="22">
    <font>
      <sz val="11"/>
      <color theme="1"/>
      <name val="Calibri"/>
      <family val="2"/>
      <charset val="204"/>
      <scheme val="minor"/>
    </font>
    <font>
      <sz val="11"/>
      <color rgb="FF9C0006"/>
      <name val="Calibri"/>
      <family val="2"/>
      <charset val="204"/>
      <scheme val="minor"/>
    </font>
    <font>
      <sz val="8"/>
      <color theme="1"/>
      <name val="Times New Roman"/>
      <family val="1"/>
      <charset val="204"/>
    </font>
    <font>
      <sz val="11"/>
      <color theme="1"/>
      <name val="Times New Roman"/>
      <family val="1"/>
      <charset val="204"/>
    </font>
    <font>
      <sz val="10"/>
      <color theme="1"/>
      <name val="Times New Roman"/>
      <family val="1"/>
      <charset val="204"/>
    </font>
    <font>
      <sz val="10"/>
      <color theme="1"/>
      <name val="Calibri"/>
      <family val="2"/>
      <charset val="204"/>
      <scheme val="minor"/>
    </font>
    <font>
      <sz val="14"/>
      <color theme="1"/>
      <name val="Times New Roman"/>
      <family val="1"/>
      <charset val="204"/>
    </font>
    <font>
      <sz val="10"/>
      <name val="Arial"/>
      <family val="2"/>
      <charset val="204"/>
    </font>
    <font>
      <b/>
      <sz val="10"/>
      <color theme="1"/>
      <name val="Times New Roman"/>
      <family val="1"/>
      <charset val="204"/>
    </font>
    <font>
      <sz val="10"/>
      <color theme="1"/>
      <name val="Times New Roman"/>
      <family val="1"/>
    </font>
    <font>
      <sz val="10"/>
      <name val="Times New Roman"/>
      <family val="1"/>
      <charset val="204"/>
    </font>
    <font>
      <b/>
      <sz val="12"/>
      <color theme="1"/>
      <name val="Times New Roman"/>
      <family val="1"/>
      <charset val="204"/>
    </font>
    <font>
      <sz val="10"/>
      <color rgb="FF000000"/>
      <name val="Arial Cyr"/>
      <family val="2"/>
    </font>
    <font>
      <sz val="10"/>
      <name val="Times New Roman"/>
      <family val="1"/>
    </font>
    <font>
      <sz val="10"/>
      <color rgb="FF000000"/>
      <name val="Arial Cyr"/>
    </font>
    <font>
      <sz val="10"/>
      <color rgb="FF000000"/>
      <name val="Times New Roman"/>
      <family val="1"/>
      <charset val="204"/>
    </font>
    <font>
      <b/>
      <sz val="11"/>
      <color theme="1"/>
      <name val="Times New Roman"/>
      <family val="1"/>
      <charset val="204"/>
    </font>
    <font>
      <sz val="8"/>
      <name val="Times New Roman"/>
      <family val="1"/>
      <charset val="204"/>
    </font>
    <font>
      <sz val="12"/>
      <color theme="1"/>
      <name val="Times New Roman"/>
      <family val="1"/>
      <charset val="204"/>
    </font>
    <font>
      <strike/>
      <sz val="10"/>
      <color theme="1"/>
      <name val="Times New Roman"/>
      <family val="1"/>
      <charset val="204"/>
    </font>
    <font>
      <sz val="9"/>
      <name val="Times New Roman"/>
      <family val="1"/>
      <charset val="204"/>
    </font>
    <font>
      <strike/>
      <sz val="10"/>
      <color rgb="FFFF0000"/>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2" borderId="0" applyNumberFormat="0" applyBorder="0" applyAlignment="0" applyProtection="0"/>
    <xf numFmtId="0" fontId="7" fillId="0" borderId="0"/>
    <xf numFmtId="49" fontId="12" fillId="0" borderId="10">
      <alignment horizontal="left" shrinkToFit="1"/>
    </xf>
    <xf numFmtId="4" fontId="14" fillId="0" borderId="10">
      <alignment horizontal="right" vertical="top" shrinkToFit="1"/>
    </xf>
  </cellStyleXfs>
  <cellXfs count="184">
    <xf numFmtId="0" fontId="0" fillId="0" borderId="0" xfId="0"/>
    <xf numFmtId="0" fontId="2" fillId="0" borderId="0" xfId="1" applyFont="1" applyFill="1"/>
    <xf numFmtId="0" fontId="6" fillId="0" borderId="0" xfId="0" applyNumberFormat="1" applyFont="1" applyFill="1" applyAlignment="1">
      <alignment wrapText="1"/>
    </xf>
    <xf numFmtId="0" fontId="2" fillId="0" borderId="0" xfId="1" applyFont="1" applyFill="1" applyBorder="1"/>
    <xf numFmtId="0" fontId="6" fillId="0" borderId="0" xfId="0" applyNumberFormat="1" applyFont="1" applyFill="1" applyAlignment="1">
      <alignment vertical="top" wrapText="1"/>
    </xf>
    <xf numFmtId="167" fontId="4" fillId="0" borderId="1" xfId="1" applyNumberFormat="1" applyFont="1" applyFill="1" applyBorder="1" applyAlignment="1">
      <alignment horizontal="center" vertical="center" wrapText="1"/>
    </xf>
    <xf numFmtId="167" fontId="4" fillId="0" borderId="1" xfId="0" applyNumberFormat="1" applyFont="1" applyFill="1" applyBorder="1" applyAlignment="1">
      <alignment horizontal="center" vertical="top" wrapText="1"/>
    </xf>
    <xf numFmtId="0" fontId="0" fillId="0" borderId="0" xfId="0" applyFont="1" applyFill="1" applyBorder="1"/>
    <xf numFmtId="0" fontId="0" fillId="0" borderId="0" xfId="0" applyFont="1" applyFill="1"/>
    <xf numFmtId="0" fontId="0" fillId="0" borderId="0" xfId="0" applyNumberFormat="1" applyFont="1" applyFill="1" applyAlignment="1">
      <alignment horizontal="center" vertical="top"/>
    </xf>
    <xf numFmtId="0" fontId="0" fillId="0" borderId="0" xfId="0" applyFont="1" applyFill="1" applyAlignment="1">
      <alignment vertical="top"/>
    </xf>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165" fontId="0" fillId="0" borderId="0" xfId="0" applyNumberFormat="1"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vertical="center"/>
    </xf>
    <xf numFmtId="164" fontId="4"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0" fontId="0" fillId="0" borderId="0" xfId="1" applyFont="1" applyFill="1" applyBorder="1"/>
    <xf numFmtId="0" fontId="0" fillId="0" borderId="0" xfId="1" applyFont="1" applyFill="1"/>
    <xf numFmtId="164" fontId="9" fillId="0" borderId="1" xfId="0" applyNumberFormat="1" applyFont="1" applyFill="1" applyBorder="1" applyAlignment="1">
      <alignment horizontal="center" vertical="top" wrapText="1"/>
    </xf>
    <xf numFmtId="167" fontId="9" fillId="0" borderId="1" xfId="0" applyNumberFormat="1" applyFont="1" applyFill="1" applyBorder="1" applyAlignment="1">
      <alignment horizontal="center" vertical="top" wrapText="1"/>
    </xf>
    <xf numFmtId="0" fontId="0" fillId="0" borderId="0" xfId="0" applyFont="1" applyFill="1" applyBorder="1" applyAlignment="1">
      <alignment horizontal="left" vertical="center"/>
    </xf>
    <xf numFmtId="0" fontId="4" fillId="0" borderId="8" xfId="0" applyFont="1" applyFill="1" applyBorder="1" applyAlignment="1">
      <alignment horizontal="center" vertical="center" wrapText="1"/>
    </xf>
    <xf numFmtId="0" fontId="0" fillId="0" borderId="0" xfId="0" applyFill="1"/>
    <xf numFmtId="164" fontId="15" fillId="0" borderId="10" xfId="4" applyNumberFormat="1" applyFont="1" applyFill="1" applyAlignment="1" applyProtection="1">
      <alignment horizontal="center" vertical="top" shrinkToFit="1"/>
    </xf>
    <xf numFmtId="0" fontId="3" fillId="0" borderId="0" xfId="0" applyFont="1" applyFill="1" applyAlignment="1">
      <alignment horizontal="right" vertical="center"/>
    </xf>
    <xf numFmtId="0" fontId="2" fillId="0" borderId="2" xfId="0" applyFont="1" applyFill="1" applyBorder="1" applyAlignment="1">
      <alignment horizontal="center" vertical="center" wrapText="1"/>
    </xf>
    <xf numFmtId="4" fontId="17" fillId="0" borderId="2" xfId="0" applyNumberFormat="1" applyFont="1" applyFill="1" applyBorder="1" applyAlignment="1" applyProtection="1">
      <alignment horizontal="center" vertical="center" wrapText="1"/>
      <protection locked="0"/>
    </xf>
    <xf numFmtId="4" fontId="17" fillId="0" borderId="1" xfId="0" applyNumberFormat="1"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2" fillId="0" borderId="0" xfId="0" applyFont="1" applyFill="1" applyBorder="1" applyAlignment="1">
      <alignment horizontal="left" vertical="top"/>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top"/>
    </xf>
    <xf numFmtId="167"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center" vertical="top"/>
    </xf>
    <xf numFmtId="0" fontId="3" fillId="0" borderId="0" xfId="0" applyFont="1" applyFill="1" applyAlignment="1">
      <alignment horizontal="right"/>
    </xf>
    <xf numFmtId="164"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center"/>
    </xf>
    <xf numFmtId="4" fontId="4" fillId="0" borderId="1" xfId="0" applyNumberFormat="1" applyFont="1" applyFill="1" applyBorder="1" applyAlignment="1">
      <alignment horizontal="center" vertical="top" wrapText="1"/>
    </xf>
    <xf numFmtId="4" fontId="9" fillId="3" borderId="1" xfId="0" applyNumberFormat="1" applyFont="1" applyFill="1" applyBorder="1" applyAlignment="1">
      <alignment horizontal="center" vertical="top" wrapText="1"/>
    </xf>
    <xf numFmtId="4" fontId="9"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0" fontId="20" fillId="0" borderId="2" xfId="0" applyFont="1" applyFill="1" applyBorder="1" applyAlignment="1" applyProtection="1">
      <alignment vertical="center"/>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wrapText="1"/>
    </xf>
    <xf numFmtId="164"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64" fontId="4" fillId="0" borderId="1" xfId="0" applyNumberFormat="1" applyFont="1" applyFill="1" applyBorder="1" applyAlignment="1">
      <alignment horizontal="left" vertical="top" wrapText="1"/>
    </xf>
    <xf numFmtId="164" fontId="10" fillId="0" borderId="1"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9"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49" fontId="4" fillId="0" borderId="1" xfId="0" applyNumberFormat="1" applyFont="1" applyFill="1" applyBorder="1" applyAlignment="1">
      <alignment horizontal="center" vertical="top" wrapText="1"/>
    </xf>
    <xf numFmtId="0" fontId="4" fillId="0" borderId="2"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0" borderId="5"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165" fontId="5" fillId="0" borderId="2" xfId="0" applyNumberFormat="1" applyFont="1" applyFill="1" applyBorder="1" applyAlignment="1">
      <alignment horizontal="center" vertical="top"/>
    </xf>
    <xf numFmtId="165" fontId="5" fillId="0" borderId="3" xfId="0" applyNumberFormat="1" applyFont="1" applyFill="1" applyBorder="1" applyAlignment="1">
      <alignment horizontal="center" vertical="top"/>
    </xf>
    <xf numFmtId="165" fontId="5" fillId="0" borderId="5" xfId="0" applyNumberFormat="1" applyFont="1" applyFill="1" applyBorder="1" applyAlignment="1">
      <alignment horizontal="center" vertical="top"/>
    </xf>
    <xf numFmtId="166" fontId="5" fillId="0" borderId="2" xfId="0" applyNumberFormat="1" applyFont="1" applyFill="1" applyBorder="1" applyAlignment="1">
      <alignment horizontal="center" vertical="top"/>
    </xf>
    <xf numFmtId="166" fontId="5" fillId="0" borderId="3" xfId="0" applyNumberFormat="1" applyFont="1" applyFill="1" applyBorder="1" applyAlignment="1">
      <alignment horizontal="center" vertical="top"/>
    </xf>
    <xf numFmtId="166" fontId="5" fillId="0" borderId="5" xfId="0" applyNumberFormat="1" applyFont="1" applyFill="1" applyBorder="1" applyAlignment="1">
      <alignment horizontal="center" vertical="top"/>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4" fillId="0" borderId="1" xfId="1" applyNumberFormat="1" applyFont="1" applyFill="1" applyBorder="1" applyAlignment="1">
      <alignment horizontal="center" vertical="top" wrapText="1"/>
    </xf>
    <xf numFmtId="0" fontId="4"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2"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5" xfId="1" applyFont="1" applyFill="1" applyBorder="1" applyAlignment="1">
      <alignment horizontal="center" vertical="top" wrapText="1"/>
    </xf>
    <xf numFmtId="0" fontId="10" fillId="0" borderId="2" xfId="1" applyFont="1" applyFill="1" applyBorder="1" applyAlignment="1">
      <alignment horizontal="center" vertical="top" wrapText="1"/>
    </xf>
    <xf numFmtId="0" fontId="10" fillId="0" borderId="3" xfId="1" applyFont="1" applyFill="1" applyBorder="1" applyAlignment="1">
      <alignment horizontal="center" vertical="top" wrapText="1"/>
    </xf>
    <xf numFmtId="0" fontId="10" fillId="0" borderId="5" xfId="1" applyFont="1" applyFill="1" applyBorder="1" applyAlignment="1">
      <alignment horizontal="center" vertical="top" wrapText="1"/>
    </xf>
    <xf numFmtId="0" fontId="10" fillId="0" borderId="1" xfId="0" applyNumberFormat="1" applyFont="1" applyFill="1" applyBorder="1" applyAlignment="1">
      <alignment horizontal="center" vertical="top" wrapText="1"/>
    </xf>
    <xf numFmtId="0" fontId="10" fillId="0" borderId="1" xfId="0" applyNumberFormat="1" applyFont="1" applyFill="1" applyBorder="1" applyAlignment="1">
      <alignment horizontal="left" vertical="top" wrapText="1"/>
    </xf>
    <xf numFmtId="0" fontId="5" fillId="0" borderId="1" xfId="0" applyFont="1" applyFill="1" applyBorder="1" applyAlignment="1">
      <alignment vertical="top"/>
    </xf>
    <xf numFmtId="0" fontId="4" fillId="0" borderId="2"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14" fontId="4" fillId="0" borderId="1" xfId="0" applyNumberFormat="1" applyFont="1" applyFill="1" applyBorder="1" applyAlignment="1">
      <alignment horizontal="center"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5" xfId="0"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164" fontId="4" fillId="0" borderId="5" xfId="0" applyNumberFormat="1" applyFont="1" applyFill="1" applyBorder="1" applyAlignment="1">
      <alignment horizontal="center" vertical="top" wrapText="1"/>
    </xf>
    <xf numFmtId="167" fontId="4" fillId="0" borderId="2" xfId="0" applyNumberFormat="1" applyFont="1" applyFill="1" applyBorder="1" applyAlignment="1">
      <alignment horizontal="center" vertical="top" wrapText="1"/>
    </xf>
    <xf numFmtId="167" fontId="4" fillId="0" borderId="5" xfId="0" applyNumberFormat="1" applyFont="1" applyFill="1" applyBorder="1" applyAlignment="1">
      <alignment horizontal="center" vertical="top" wrapText="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0" fontId="10" fillId="0" borderId="5" xfId="0" applyNumberFormat="1" applyFont="1" applyFill="1" applyBorder="1" applyAlignment="1">
      <alignment horizontal="left" vertical="top" wrapText="1"/>
    </xf>
    <xf numFmtId="2" fontId="10" fillId="0" borderId="2" xfId="0" applyNumberFormat="1" applyFont="1" applyFill="1" applyBorder="1" applyAlignment="1">
      <alignment horizontal="left" vertical="top" wrapText="1"/>
    </xf>
    <xf numFmtId="2" fontId="10" fillId="0" borderId="3" xfId="0" applyNumberFormat="1" applyFont="1" applyFill="1" applyBorder="1" applyAlignment="1">
      <alignment horizontal="left" vertical="top" wrapText="1"/>
    </xf>
    <xf numFmtId="2" fontId="10" fillId="0" borderId="5" xfId="0" applyNumberFormat="1" applyFont="1" applyFill="1" applyBorder="1" applyAlignment="1">
      <alignment horizontal="left" vertical="top" wrapText="1"/>
    </xf>
    <xf numFmtId="164" fontId="4" fillId="0" borderId="2" xfId="0" applyNumberFormat="1" applyFont="1" applyFill="1" applyBorder="1" applyAlignment="1">
      <alignment horizontal="left" vertical="top" wrapText="1"/>
    </xf>
    <xf numFmtId="164" fontId="4" fillId="0" borderId="3" xfId="0" applyNumberFormat="1" applyFont="1" applyFill="1" applyBorder="1" applyAlignment="1">
      <alignment horizontal="left" vertical="top" wrapText="1"/>
    </xf>
    <xf numFmtId="164" fontId="4" fillId="0" borderId="5"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164" fontId="10" fillId="0" borderId="2" xfId="0" applyNumberFormat="1" applyFont="1" applyFill="1" applyBorder="1" applyAlignment="1">
      <alignment horizontal="left" vertical="top" wrapText="1"/>
    </xf>
    <xf numFmtId="164" fontId="10" fillId="0" borderId="3" xfId="0" applyNumberFormat="1" applyFont="1" applyFill="1" applyBorder="1" applyAlignment="1">
      <alignment horizontal="left" vertical="top" wrapText="1"/>
    </xf>
    <xf numFmtId="164" fontId="10" fillId="0" borderId="5" xfId="0" applyNumberFormat="1" applyFont="1" applyFill="1" applyBorder="1" applyAlignment="1">
      <alignment horizontal="left" vertical="top" wrapText="1"/>
    </xf>
    <xf numFmtId="3" fontId="15" fillId="0" borderId="2" xfId="0" applyNumberFormat="1" applyFont="1" applyFill="1" applyBorder="1" applyAlignment="1">
      <alignment horizontal="left" vertical="top" wrapText="1"/>
    </xf>
    <xf numFmtId="3" fontId="15" fillId="0" borderId="3" xfId="0" applyNumberFormat="1" applyFont="1" applyFill="1" applyBorder="1" applyAlignment="1">
      <alignment horizontal="left" vertical="top" wrapText="1"/>
    </xf>
    <xf numFmtId="3" fontId="15" fillId="0" borderId="5" xfId="0" applyNumberFormat="1" applyFont="1" applyFill="1" applyBorder="1" applyAlignment="1">
      <alignment horizontal="left" vertical="top" wrapText="1"/>
    </xf>
    <xf numFmtId="164" fontId="10" fillId="0" borderId="1" xfId="0" applyNumberFormat="1" applyFont="1" applyFill="1" applyBorder="1" applyAlignment="1">
      <alignment horizontal="center" vertical="top" wrapText="1"/>
    </xf>
    <xf numFmtId="166" fontId="5" fillId="0" borderId="1" xfId="0" applyNumberFormat="1" applyFont="1" applyFill="1" applyBorder="1" applyAlignment="1">
      <alignment horizontal="left" vertical="top"/>
    </xf>
    <xf numFmtId="0" fontId="5" fillId="0" borderId="1" xfId="0" applyFont="1" applyFill="1" applyBorder="1" applyAlignment="1">
      <alignment horizontal="center"/>
    </xf>
    <xf numFmtId="0" fontId="13" fillId="0" borderId="1"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5"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1" fillId="0" borderId="9"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center" wrapText="1"/>
    </xf>
    <xf numFmtId="0" fontId="5" fillId="0" borderId="1" xfId="0" applyFont="1" applyFill="1" applyBorder="1" applyAlignment="1"/>
    <xf numFmtId="0" fontId="4" fillId="0" borderId="1" xfId="1" applyFont="1" applyFill="1" applyBorder="1" applyAlignment="1">
      <alignment horizontal="center" vertical="top" wrapText="1"/>
    </xf>
    <xf numFmtId="0" fontId="18" fillId="0" borderId="0" xfId="0" applyFont="1" applyFill="1" applyAlignment="1">
      <alignment horizontal="right" vertical="top" wrapText="1"/>
    </xf>
    <xf numFmtId="49" fontId="4" fillId="0" borderId="2"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167" fontId="4" fillId="0" borderId="2" xfId="0" applyNumberFormat="1" applyFont="1" applyFill="1" applyBorder="1" applyAlignment="1">
      <alignment horizontal="center" vertical="top"/>
    </xf>
    <xf numFmtId="0" fontId="4" fillId="0" borderId="3" xfId="0" applyFont="1" applyFill="1" applyBorder="1" applyAlignment="1">
      <alignment horizontal="center" vertical="top"/>
    </xf>
    <xf numFmtId="0" fontId="4" fillId="0" borderId="5" xfId="0" applyFont="1" applyFill="1" applyBorder="1" applyAlignment="1">
      <alignment horizontal="center" vertical="top"/>
    </xf>
    <xf numFmtId="164"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3" xfId="0" applyFont="1" applyFill="1" applyBorder="1" applyAlignment="1">
      <alignment horizontal="left" vertical="top"/>
    </xf>
    <xf numFmtId="0" fontId="4" fillId="0" borderId="5" xfId="0" applyFont="1" applyFill="1" applyBorder="1" applyAlignment="1">
      <alignment horizontal="left" vertical="top"/>
    </xf>
    <xf numFmtId="0" fontId="4" fillId="0" borderId="1" xfId="0" applyFont="1" applyFill="1" applyBorder="1" applyAlignment="1">
      <alignment horizontal="left" vertical="top"/>
    </xf>
    <xf numFmtId="0" fontId="2" fillId="0" borderId="1" xfId="0" applyFont="1" applyFill="1" applyBorder="1" applyAlignment="1">
      <alignment horizontal="center" vertical="top"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top"/>
    </xf>
    <xf numFmtId="0" fontId="16" fillId="0" borderId="0" xfId="0" applyFont="1" applyFill="1" applyAlignment="1">
      <alignment horizontal="center" wrapText="1"/>
    </xf>
    <xf numFmtId="0" fontId="16" fillId="0" borderId="0" xfId="0" applyFont="1" applyFill="1" applyAlignment="1">
      <alignment horizontal="center"/>
    </xf>
    <xf numFmtId="0" fontId="2"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center"/>
    </xf>
    <xf numFmtId="0" fontId="2" fillId="0" borderId="0" xfId="0" applyFont="1" applyFill="1" applyBorder="1" applyAlignment="1">
      <alignment horizontal="left" vertical="top" wrapText="1"/>
    </xf>
    <xf numFmtId="0" fontId="4" fillId="0" borderId="1" xfId="0" applyFont="1" applyFill="1" applyBorder="1" applyAlignment="1">
      <alignment vertical="center" wrapText="1"/>
    </xf>
  </cellXfs>
  <cellStyles count="5">
    <cellStyle name="xl28" xfId="3"/>
    <cellStyle name="xl39" xfId="4"/>
    <cellStyle name="Обычный" xfId="0" builtinId="0"/>
    <cellStyle name="Обычный 5" xfId="2"/>
    <cellStyle name="Плохой" xfId="1" builtinId="27"/>
  </cellStyles>
  <dxfs count="0"/>
  <tableStyles count="0" defaultTableStyle="TableStyleMedium9" defaultPivotStyle="PivotStyleLight16"/>
  <colors>
    <mruColors>
      <color rgb="FF66FF33"/>
      <color rgb="FFFF0000"/>
      <color rgb="FF99FF33"/>
      <color rgb="FF99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SB927"/>
  <sheetViews>
    <sheetView tabSelected="1" view="pageBreakPreview" zoomScaleSheetLayoutView="100" zoomScalePageLayoutView="70" workbookViewId="0">
      <selection activeCell="I126" sqref="I126:I130"/>
    </sheetView>
  </sheetViews>
  <sheetFormatPr defaultRowHeight="15" outlineLevelRow="2"/>
  <cols>
    <col min="1" max="1" width="6.5703125" style="9" customWidth="1"/>
    <col min="2" max="2" width="29.28515625" style="10" customWidth="1"/>
    <col min="3" max="3" width="9.85546875" style="11" customWidth="1"/>
    <col min="4" max="4" width="14.85546875" style="12" customWidth="1"/>
    <col min="5" max="5" width="11.28515625" style="12" customWidth="1"/>
    <col min="6" max="6" width="11.140625" style="12" customWidth="1"/>
    <col min="7" max="7" width="9.7109375" style="13" customWidth="1"/>
    <col min="8" max="8" width="39" style="14" customWidth="1"/>
    <col min="9" max="9" width="50.5703125" style="15" customWidth="1"/>
    <col min="10" max="10" width="12.140625" style="15" customWidth="1"/>
    <col min="11" max="11" width="32.42578125" style="11" customWidth="1"/>
    <col min="12" max="12" width="24.5703125" style="8" customWidth="1"/>
    <col min="13" max="13" width="5.85546875" style="8" customWidth="1"/>
    <col min="14" max="14" width="9.140625" style="7" hidden="1" customWidth="1"/>
    <col min="15" max="239" width="9.140625" style="7" customWidth="1"/>
    <col min="240" max="496" width="9.140625" style="7"/>
    <col min="497" max="497" width="10.28515625" style="8" bestFit="1" customWidth="1"/>
    <col min="498" max="499" width="9.28515625" style="8" bestFit="1" customWidth="1"/>
    <col min="500" max="500" width="9.140625" style="8"/>
    <col min="501" max="501" width="10.28515625" style="8" bestFit="1" customWidth="1"/>
    <col min="502" max="503" width="9.28515625" style="8" bestFit="1" customWidth="1"/>
    <col min="504" max="504" width="9.140625" style="8"/>
    <col min="505" max="505" width="10.28515625" style="8" bestFit="1" customWidth="1"/>
    <col min="506" max="507" width="9.28515625" style="8" bestFit="1" customWidth="1"/>
    <col min="508" max="508" width="9.140625" style="8"/>
    <col min="509" max="509" width="10.28515625" style="8" bestFit="1" customWidth="1"/>
    <col min="510" max="511" width="9.28515625" style="8" bestFit="1" customWidth="1"/>
    <col min="512" max="512" width="9.140625" style="8"/>
    <col min="513" max="513" width="10.28515625" style="8" bestFit="1" customWidth="1"/>
    <col min="514" max="515" width="9.28515625" style="8" bestFit="1" customWidth="1"/>
    <col min="516" max="516" width="9.140625" style="8"/>
    <col min="517" max="517" width="10.28515625" style="8" bestFit="1" customWidth="1"/>
    <col min="518" max="519" width="9.28515625" style="8" bestFit="1" customWidth="1"/>
    <col min="520" max="520" width="9.140625" style="8"/>
    <col min="521" max="521" width="10.28515625" style="8" bestFit="1" customWidth="1"/>
    <col min="522" max="523" width="9.28515625" style="8" bestFit="1" customWidth="1"/>
    <col min="524" max="524" width="9.140625" style="8"/>
    <col min="525" max="525" width="10.28515625" style="8" bestFit="1" customWidth="1"/>
    <col min="526" max="527" width="9.28515625" style="8" bestFit="1" customWidth="1"/>
    <col min="528" max="528" width="9.140625" style="8"/>
    <col min="529" max="529" width="10.28515625" style="8" bestFit="1" customWidth="1"/>
    <col min="530" max="531" width="9.28515625" style="8" bestFit="1" customWidth="1"/>
    <col min="532" max="532" width="9.140625" style="8"/>
    <col min="533" max="533" width="10.28515625" style="8" bestFit="1" customWidth="1"/>
    <col min="534" max="535" width="9.28515625" style="8" bestFit="1" customWidth="1"/>
    <col min="536" max="536" width="9.140625" style="8"/>
    <col min="537" max="537" width="10.28515625" style="8" bestFit="1" customWidth="1"/>
    <col min="538" max="539" width="9.28515625" style="8" bestFit="1" customWidth="1"/>
    <col min="540" max="540" width="9.140625" style="8"/>
    <col min="541" max="541" width="10.28515625" style="8" bestFit="1" customWidth="1"/>
    <col min="542" max="543" width="9.28515625" style="8" bestFit="1" customWidth="1"/>
    <col min="544" max="544" width="9.140625" style="8"/>
    <col min="545" max="545" width="10.28515625" style="8" bestFit="1" customWidth="1"/>
    <col min="546" max="547" width="9.28515625" style="8" bestFit="1" customWidth="1"/>
    <col min="548" max="548" width="9.140625" style="8"/>
    <col min="549" max="549" width="10.28515625" style="8" bestFit="1" customWidth="1"/>
    <col min="550" max="551" width="9.28515625" style="8" bestFit="1" customWidth="1"/>
    <col min="552" max="552" width="9.140625" style="8"/>
    <col min="553" max="553" width="10.28515625" style="8" bestFit="1" customWidth="1"/>
    <col min="554" max="555" width="9.28515625" style="8" bestFit="1" customWidth="1"/>
    <col min="556" max="556" width="9.140625" style="8"/>
    <col min="557" max="557" width="10.28515625" style="8" bestFit="1" customWidth="1"/>
    <col min="558" max="559" width="9.28515625" style="8" bestFit="1" customWidth="1"/>
    <col min="560" max="560" width="9.140625" style="8"/>
    <col min="561" max="561" width="10.28515625" style="8" bestFit="1" customWidth="1"/>
    <col min="562" max="563" width="9.28515625" style="8" bestFit="1" customWidth="1"/>
    <col min="564" max="564" width="9.140625" style="8"/>
    <col min="565" max="565" width="10.28515625" style="8" bestFit="1" customWidth="1"/>
    <col min="566" max="567" width="9.28515625" style="8" bestFit="1" customWidth="1"/>
    <col min="568" max="568" width="9.140625" style="8"/>
    <col min="569" max="569" width="10.28515625" style="8" bestFit="1" customWidth="1"/>
    <col min="570" max="571" width="9.28515625" style="8" bestFit="1" customWidth="1"/>
    <col min="572" max="572" width="9.140625" style="8"/>
    <col min="573" max="573" width="10.28515625" style="8" bestFit="1" customWidth="1"/>
    <col min="574" max="575" width="9.28515625" style="8" bestFit="1" customWidth="1"/>
    <col min="576" max="576" width="9.140625" style="8"/>
    <col min="577" max="577" width="10.28515625" style="8" bestFit="1" customWidth="1"/>
    <col min="578" max="579" width="9.28515625" style="8" bestFit="1" customWidth="1"/>
    <col min="580" max="580" width="9.140625" style="8"/>
    <col min="581" max="581" width="10.28515625" style="8" bestFit="1" customWidth="1"/>
    <col min="582" max="583" width="9.28515625" style="8" bestFit="1" customWidth="1"/>
    <col min="584" max="584" width="9.140625" style="8"/>
    <col min="585" max="585" width="10.28515625" style="8" bestFit="1" customWidth="1"/>
    <col min="586" max="587" width="9.28515625" style="8" bestFit="1" customWidth="1"/>
    <col min="588" max="588" width="9.140625" style="8"/>
    <col min="589" max="589" width="10.28515625" style="8" bestFit="1" customWidth="1"/>
    <col min="590" max="591" width="9.28515625" style="8" bestFit="1" customWidth="1"/>
    <col min="592" max="592" width="9.140625" style="8"/>
    <col min="593" max="593" width="10.28515625" style="8" bestFit="1" customWidth="1"/>
    <col min="594" max="595" width="9.28515625" style="8" bestFit="1" customWidth="1"/>
    <col min="596" max="596" width="9.140625" style="8"/>
    <col min="597" max="597" width="10.28515625" style="8" bestFit="1" customWidth="1"/>
    <col min="598" max="599" width="9.28515625" style="8" bestFit="1" customWidth="1"/>
    <col min="600" max="600" width="9.140625" style="8"/>
    <col min="601" max="601" width="10.28515625" style="8" bestFit="1" customWidth="1"/>
    <col min="602" max="603" width="9.28515625" style="8" bestFit="1" customWidth="1"/>
    <col min="604" max="604" width="9.140625" style="8"/>
    <col min="605" max="605" width="10.28515625" style="8" bestFit="1" customWidth="1"/>
    <col min="606" max="607" width="9.28515625" style="8" bestFit="1" customWidth="1"/>
    <col min="608" max="608" width="9.140625" style="8"/>
    <col min="609" max="609" width="10.28515625" style="8" bestFit="1" customWidth="1"/>
    <col min="610" max="611" width="9.28515625" style="8" bestFit="1" customWidth="1"/>
    <col min="612" max="612" width="9.140625" style="8"/>
    <col min="613" max="613" width="10.28515625" style="8" bestFit="1" customWidth="1"/>
    <col min="614" max="615" width="9.28515625" style="8" bestFit="1" customWidth="1"/>
    <col min="616" max="616" width="9.140625" style="8"/>
    <col min="617" max="617" width="10.28515625" style="8" bestFit="1" customWidth="1"/>
    <col min="618" max="619" width="9.28515625" style="8" bestFit="1" customWidth="1"/>
    <col min="620" max="620" width="9.140625" style="8"/>
    <col min="621" max="621" width="10.28515625" style="8" bestFit="1" customWidth="1"/>
    <col min="622" max="623" width="9.28515625" style="8" bestFit="1" customWidth="1"/>
    <col min="624" max="624" width="9.140625" style="8"/>
    <col min="625" max="625" width="10.28515625" style="8" bestFit="1" customWidth="1"/>
    <col min="626" max="627" width="9.28515625" style="8" bestFit="1" customWidth="1"/>
    <col min="628" max="628" width="9.140625" style="8"/>
    <col min="629" max="629" width="10.28515625" style="8" bestFit="1" customWidth="1"/>
    <col min="630" max="631" width="9.28515625" style="8" bestFit="1" customWidth="1"/>
    <col min="632" max="632" width="9.140625" style="8"/>
    <col min="633" max="633" width="10.28515625" style="8" bestFit="1" customWidth="1"/>
    <col min="634" max="635" width="9.28515625" style="8" bestFit="1" customWidth="1"/>
    <col min="636" max="636" width="9.140625" style="8"/>
    <col min="637" max="637" width="10.28515625" style="8" bestFit="1" customWidth="1"/>
    <col min="638" max="639" width="9.28515625" style="8" bestFit="1" customWidth="1"/>
    <col min="640" max="640" width="9.140625" style="8"/>
    <col min="641" max="641" width="10.28515625" style="8" bestFit="1" customWidth="1"/>
    <col min="642" max="643" width="9.28515625" style="8" bestFit="1" customWidth="1"/>
    <col min="644" max="644" width="9.140625" style="8"/>
    <col min="645" max="645" width="10.28515625" style="8" bestFit="1" customWidth="1"/>
    <col min="646" max="647" width="9.28515625" style="8" bestFit="1" customWidth="1"/>
    <col min="648" max="648" width="9.140625" style="8"/>
    <col min="649" max="649" width="10.28515625" style="8" bestFit="1" customWidth="1"/>
    <col min="650" max="651" width="9.28515625" style="8" bestFit="1" customWidth="1"/>
    <col min="652" max="652" width="9.140625" style="8"/>
    <col min="653" max="653" width="10.28515625" style="8" bestFit="1" customWidth="1"/>
    <col min="654" max="655" width="9.28515625" style="8" bestFit="1" customWidth="1"/>
    <col min="656" max="656" width="9.140625" style="8"/>
    <col min="657" max="657" width="10.28515625" style="8" bestFit="1" customWidth="1"/>
    <col min="658" max="659" width="9.28515625" style="8" bestFit="1" customWidth="1"/>
    <col min="660" max="660" width="9.140625" style="8"/>
    <col min="661" max="661" width="10.28515625" style="8" bestFit="1" customWidth="1"/>
    <col min="662" max="663" width="9.28515625" style="8" bestFit="1" customWidth="1"/>
    <col min="664" max="664" width="9.140625" style="8"/>
    <col min="665" max="665" width="10.28515625" style="8" bestFit="1" customWidth="1"/>
    <col min="666" max="667" width="9.28515625" style="8" bestFit="1" customWidth="1"/>
    <col min="668" max="668" width="9.140625" style="8"/>
    <col min="669" max="669" width="10.28515625" style="8" bestFit="1" customWidth="1"/>
    <col min="670" max="671" width="9.28515625" style="8" bestFit="1" customWidth="1"/>
    <col min="672" max="672" width="9.140625" style="8"/>
    <col min="673" max="673" width="10.28515625" style="8" bestFit="1" customWidth="1"/>
    <col min="674" max="675" width="9.28515625" style="8" bestFit="1" customWidth="1"/>
    <col min="676" max="676" width="9.140625" style="8"/>
    <col min="677" max="677" width="10.28515625" style="8" bestFit="1" customWidth="1"/>
    <col min="678" max="679" width="9.28515625" style="8" bestFit="1" customWidth="1"/>
    <col min="680" max="680" width="9.140625" style="8"/>
    <col min="681" max="681" width="10.28515625" style="8" bestFit="1" customWidth="1"/>
    <col min="682" max="683" width="9.28515625" style="8" bestFit="1" customWidth="1"/>
    <col min="684" max="684" width="9.140625" style="8"/>
    <col min="685" max="685" width="10.28515625" style="8" bestFit="1" customWidth="1"/>
    <col min="686" max="687" width="9.28515625" style="8" bestFit="1" customWidth="1"/>
    <col min="688" max="688" width="9.140625" style="8"/>
    <col min="689" max="689" width="10.28515625" style="8" bestFit="1" customWidth="1"/>
    <col min="690" max="691" width="9.28515625" style="8" bestFit="1" customWidth="1"/>
    <col min="692" max="692" width="9.140625" style="8"/>
    <col min="693" max="693" width="10.28515625" style="8" bestFit="1" customWidth="1"/>
    <col min="694" max="695" width="9.28515625" style="8" bestFit="1" customWidth="1"/>
    <col min="696" max="696" width="9.140625" style="8"/>
    <col min="697" max="697" width="10.28515625" style="8" bestFit="1" customWidth="1"/>
    <col min="698" max="699" width="9.28515625" style="8" bestFit="1" customWidth="1"/>
    <col min="700" max="700" width="9.140625" style="8"/>
    <col min="701" max="701" width="10.28515625" style="8" bestFit="1" customWidth="1"/>
    <col min="702" max="703" width="9.28515625" style="8" bestFit="1" customWidth="1"/>
    <col min="704" max="704" width="9.140625" style="8"/>
    <col min="705" max="705" width="10.28515625" style="8" bestFit="1" customWidth="1"/>
    <col min="706" max="707" width="9.28515625" style="8" bestFit="1" customWidth="1"/>
    <col min="708" max="708" width="9.140625" style="8"/>
    <col min="709" max="709" width="10.28515625" style="8" bestFit="1" customWidth="1"/>
    <col min="710" max="711" width="9.28515625" style="8" bestFit="1" customWidth="1"/>
    <col min="712" max="712" width="9.140625" style="8"/>
    <col min="713" max="713" width="10.28515625" style="8" bestFit="1" customWidth="1"/>
    <col min="714" max="715" width="9.28515625" style="8" bestFit="1" customWidth="1"/>
    <col min="716" max="716" width="9.140625" style="8"/>
    <col min="717" max="717" width="10.28515625" style="8" bestFit="1" customWidth="1"/>
    <col min="718" max="719" width="9.28515625" style="8" bestFit="1" customWidth="1"/>
    <col min="720" max="720" width="9.140625" style="8"/>
    <col min="721" max="721" width="10.28515625" style="8" bestFit="1" customWidth="1"/>
    <col min="722" max="723" width="9.28515625" style="8" bestFit="1" customWidth="1"/>
    <col min="724" max="724" width="9.140625" style="8"/>
    <col min="725" max="725" width="10.28515625" style="8" bestFit="1" customWidth="1"/>
    <col min="726" max="727" width="9.28515625" style="8" bestFit="1" customWidth="1"/>
    <col min="728" max="728" width="9.140625" style="8"/>
    <col min="729" max="729" width="10.28515625" style="8" bestFit="1" customWidth="1"/>
    <col min="730" max="731" width="9.28515625" style="8" bestFit="1" customWidth="1"/>
    <col min="732" max="732" width="9.140625" style="8"/>
    <col min="733" max="733" width="10.28515625" style="8" bestFit="1" customWidth="1"/>
    <col min="734" max="735" width="9.28515625" style="8" bestFit="1" customWidth="1"/>
    <col min="736" max="736" width="9.140625" style="8"/>
    <col min="737" max="737" width="10.28515625" style="8" bestFit="1" customWidth="1"/>
    <col min="738" max="739" width="9.28515625" style="8" bestFit="1" customWidth="1"/>
    <col min="740" max="740" width="9.140625" style="8"/>
    <col min="741" max="741" width="10.28515625" style="8" bestFit="1" customWidth="1"/>
    <col min="742" max="743" width="9.28515625" style="8" bestFit="1" customWidth="1"/>
    <col min="744" max="744" width="9.140625" style="8"/>
    <col min="745" max="745" width="10.28515625" style="8" bestFit="1" customWidth="1"/>
    <col min="746" max="747" width="9.28515625" style="8" bestFit="1" customWidth="1"/>
    <col min="748" max="748" width="9.140625" style="8"/>
    <col min="749" max="749" width="10.28515625" style="8" bestFit="1" customWidth="1"/>
    <col min="750" max="751" width="9.28515625" style="8" bestFit="1" customWidth="1"/>
    <col min="752" max="752" width="9.140625" style="8"/>
    <col min="753" max="753" width="10.28515625" style="8" bestFit="1" customWidth="1"/>
    <col min="754" max="755" width="9.28515625" style="8" bestFit="1" customWidth="1"/>
    <col min="756" max="756" width="9.140625" style="8"/>
    <col min="757" max="757" width="10.28515625" style="8" bestFit="1" customWidth="1"/>
    <col min="758" max="759" width="9.28515625" style="8" bestFit="1" customWidth="1"/>
    <col min="760" max="760" width="9.140625" style="8"/>
    <col min="761" max="761" width="10.28515625" style="8" bestFit="1" customWidth="1"/>
    <col min="762" max="763" width="9.28515625" style="8" bestFit="1" customWidth="1"/>
    <col min="764" max="764" width="9.140625" style="8"/>
    <col min="765" max="765" width="10.28515625" style="8" bestFit="1" customWidth="1"/>
    <col min="766" max="767" width="9.28515625" style="8" bestFit="1" customWidth="1"/>
    <col min="768" max="768" width="9.140625" style="8"/>
    <col min="769" max="769" width="10.28515625" style="8" bestFit="1" customWidth="1"/>
    <col min="770" max="771" width="9.28515625" style="8" bestFit="1" customWidth="1"/>
    <col min="772" max="772" width="9.140625" style="8"/>
    <col min="773" max="773" width="10.28515625" style="8" bestFit="1" customWidth="1"/>
    <col min="774" max="775" width="9.28515625" style="8" bestFit="1" customWidth="1"/>
    <col min="776" max="776" width="9.140625" style="8"/>
    <col min="777" max="777" width="10.28515625" style="8" bestFit="1" customWidth="1"/>
    <col min="778" max="779" width="9.28515625" style="8" bestFit="1" customWidth="1"/>
    <col min="780" max="780" width="9.140625" style="8"/>
    <col min="781" max="781" width="10.28515625" style="8" bestFit="1" customWidth="1"/>
    <col min="782" max="783" width="9.28515625" style="8" bestFit="1" customWidth="1"/>
    <col min="784" max="784" width="9.140625" style="8"/>
    <col min="785" max="785" width="10.28515625" style="8" bestFit="1" customWidth="1"/>
    <col min="786" max="787" width="9.28515625" style="8" bestFit="1" customWidth="1"/>
    <col min="788" max="788" width="9.140625" style="8"/>
    <col min="789" max="789" width="10.28515625" style="8" bestFit="1" customWidth="1"/>
    <col min="790" max="791" width="9.28515625" style="8" bestFit="1" customWidth="1"/>
    <col min="792" max="792" width="9.140625" style="8"/>
    <col min="793" max="793" width="10.28515625" style="8" bestFit="1" customWidth="1"/>
    <col min="794" max="795" width="9.28515625" style="8" bestFit="1" customWidth="1"/>
    <col min="796" max="796" width="9.140625" style="8"/>
    <col min="797" max="797" width="10.28515625" style="8" bestFit="1" customWidth="1"/>
    <col min="798" max="799" width="9.28515625" style="8" bestFit="1" customWidth="1"/>
    <col min="800" max="800" width="9.140625" style="8"/>
    <col min="801" max="801" width="10.28515625" style="8" bestFit="1" customWidth="1"/>
    <col min="802" max="803" width="9.28515625" style="8" bestFit="1" customWidth="1"/>
    <col min="804" max="804" width="9.140625" style="8"/>
    <col min="805" max="805" width="10.28515625" style="8" bestFit="1" customWidth="1"/>
    <col min="806" max="807" width="9.28515625" style="8" bestFit="1" customWidth="1"/>
    <col min="808" max="808" width="9.140625" style="8"/>
    <col min="809" max="809" width="10.28515625" style="8" bestFit="1" customWidth="1"/>
    <col min="810" max="811" width="9.28515625" style="8" bestFit="1" customWidth="1"/>
    <col min="812" max="812" width="9.140625" style="8"/>
    <col min="813" max="813" width="10.28515625" style="8" bestFit="1" customWidth="1"/>
    <col min="814" max="815" width="9.28515625" style="8" bestFit="1" customWidth="1"/>
    <col min="816" max="816" width="9.140625" style="8"/>
    <col min="817" max="817" width="10.28515625" style="8" bestFit="1" customWidth="1"/>
    <col min="818" max="819" width="9.28515625" style="8" bestFit="1" customWidth="1"/>
    <col min="820" max="820" width="9.140625" style="8"/>
    <col min="821" max="821" width="10.28515625" style="8" bestFit="1" customWidth="1"/>
    <col min="822" max="823" width="9.28515625" style="8" bestFit="1" customWidth="1"/>
    <col min="824" max="824" width="9.140625" style="8"/>
    <col min="825" max="825" width="10.28515625" style="8" bestFit="1" customWidth="1"/>
    <col min="826" max="827" width="9.28515625" style="8" bestFit="1" customWidth="1"/>
    <col min="828" max="828" width="9.140625" style="8"/>
    <col min="829" max="829" width="10.28515625" style="8" bestFit="1" customWidth="1"/>
    <col min="830" max="831" width="9.28515625" style="8" bestFit="1" customWidth="1"/>
    <col min="832" max="832" width="9.140625" style="8"/>
    <col min="833" max="833" width="10.28515625" style="8" bestFit="1" customWidth="1"/>
    <col min="834" max="835" width="9.28515625" style="8" bestFit="1" customWidth="1"/>
    <col min="836" max="836" width="9.140625" style="8"/>
    <col min="837" max="837" width="10.28515625" style="8" bestFit="1" customWidth="1"/>
    <col min="838" max="839" width="9.28515625" style="8" bestFit="1" customWidth="1"/>
    <col min="840" max="840" width="9.140625" style="8"/>
    <col min="841" max="841" width="10.28515625" style="8" bestFit="1" customWidth="1"/>
    <col min="842" max="843" width="9.28515625" style="8" bestFit="1" customWidth="1"/>
    <col min="844" max="844" width="9.140625" style="8"/>
    <col min="845" max="845" width="10.28515625" style="8" bestFit="1" customWidth="1"/>
    <col min="846" max="847" width="9.28515625" style="8" bestFit="1" customWidth="1"/>
    <col min="848" max="848" width="9.140625" style="8"/>
    <col min="849" max="849" width="10.28515625" style="8" bestFit="1" customWidth="1"/>
    <col min="850" max="851" width="9.28515625" style="8" bestFit="1" customWidth="1"/>
    <col min="852" max="852" width="9.140625" style="8"/>
    <col min="853" max="853" width="10.28515625" style="8" bestFit="1" customWidth="1"/>
    <col min="854" max="855" width="9.28515625" style="8" bestFit="1" customWidth="1"/>
    <col min="856" max="856" width="9.140625" style="8"/>
    <col min="857" max="857" width="10.28515625" style="8" bestFit="1" customWidth="1"/>
    <col min="858" max="859" width="9.28515625" style="8" bestFit="1" customWidth="1"/>
    <col min="860" max="860" width="9.140625" style="8"/>
    <col min="861" max="861" width="10.28515625" style="8" bestFit="1" customWidth="1"/>
    <col min="862" max="863" width="9.28515625" style="8" bestFit="1" customWidth="1"/>
    <col min="864" max="864" width="9.140625" style="8"/>
    <col min="865" max="865" width="10.28515625" style="8" bestFit="1" customWidth="1"/>
    <col min="866" max="867" width="9.28515625" style="8" bestFit="1" customWidth="1"/>
    <col min="868" max="868" width="9.140625" style="8"/>
    <col min="869" max="869" width="10.28515625" style="8" bestFit="1" customWidth="1"/>
    <col min="870" max="871" width="9.28515625" style="8" bestFit="1" customWidth="1"/>
    <col min="872" max="872" width="9.140625" style="8"/>
    <col min="873" max="873" width="10.28515625" style="8" bestFit="1" customWidth="1"/>
    <col min="874" max="875" width="9.28515625" style="8" bestFit="1" customWidth="1"/>
    <col min="876" max="876" width="9.140625" style="8"/>
    <col min="877" max="877" width="10.28515625" style="8" bestFit="1" customWidth="1"/>
    <col min="878" max="879" width="9.28515625" style="8" bestFit="1" customWidth="1"/>
    <col min="880" max="880" width="9.140625" style="8"/>
    <col min="881" max="881" width="10.28515625" style="8" bestFit="1" customWidth="1"/>
    <col min="882" max="883" width="9.28515625" style="8" bestFit="1" customWidth="1"/>
    <col min="884" max="884" width="9.140625" style="8"/>
    <col min="885" max="885" width="10.28515625" style="8" bestFit="1" customWidth="1"/>
    <col min="886" max="887" width="9.28515625" style="8" bestFit="1" customWidth="1"/>
    <col min="888" max="888" width="9.140625" style="8"/>
    <col min="889" max="889" width="10.28515625" style="8" bestFit="1" customWidth="1"/>
    <col min="890" max="891" width="9.28515625" style="8" bestFit="1" customWidth="1"/>
    <col min="892" max="892" width="9.140625" style="8"/>
    <col min="893" max="893" width="10.28515625" style="8" bestFit="1" customWidth="1"/>
    <col min="894" max="895" width="9.28515625" style="8" bestFit="1" customWidth="1"/>
    <col min="896" max="896" width="9.140625" style="8"/>
    <col min="897" max="897" width="10.28515625" style="8" bestFit="1" customWidth="1"/>
    <col min="898" max="899" width="9.28515625" style="8" bestFit="1" customWidth="1"/>
    <col min="900" max="900" width="9.140625" style="8"/>
    <col min="901" max="901" width="10.28515625" style="8" bestFit="1" customWidth="1"/>
    <col min="902" max="903" width="9.28515625" style="8" bestFit="1" customWidth="1"/>
    <col min="904" max="904" width="9.140625" style="8"/>
    <col min="905" max="905" width="10.28515625" style="8" bestFit="1" customWidth="1"/>
    <col min="906" max="907" width="9.28515625" style="8" bestFit="1" customWidth="1"/>
    <col min="908" max="908" width="9.140625" style="8"/>
    <col min="909" max="909" width="10.28515625" style="8" bestFit="1" customWidth="1"/>
    <col min="910" max="911" width="9.28515625" style="8" bestFit="1" customWidth="1"/>
    <col min="912" max="912" width="9.140625" style="8"/>
    <col min="913" max="913" width="10.28515625" style="8" bestFit="1" customWidth="1"/>
    <col min="914" max="915" width="9.28515625" style="8" bestFit="1" customWidth="1"/>
    <col min="916" max="916" width="9.140625" style="8"/>
    <col min="917" max="917" width="10.28515625" style="8" bestFit="1" customWidth="1"/>
    <col min="918" max="919" width="9.28515625" style="8" bestFit="1" customWidth="1"/>
    <col min="920" max="920" width="9.140625" style="8"/>
    <col min="921" max="921" width="10.28515625" style="8" bestFit="1" customWidth="1"/>
    <col min="922" max="923" width="9.28515625" style="8" bestFit="1" customWidth="1"/>
    <col min="924" max="924" width="9.140625" style="8"/>
    <col min="925" max="925" width="10.28515625" style="8" bestFit="1" customWidth="1"/>
    <col min="926" max="927" width="9.28515625" style="8" bestFit="1" customWidth="1"/>
    <col min="928" max="928" width="9.140625" style="8"/>
    <col min="929" max="929" width="10.28515625" style="8" bestFit="1" customWidth="1"/>
    <col min="930" max="931" width="9.28515625" style="8" bestFit="1" customWidth="1"/>
    <col min="932" max="932" width="9.140625" style="8"/>
    <col min="933" max="933" width="10.28515625" style="8" bestFit="1" customWidth="1"/>
    <col min="934" max="935" width="9.28515625" style="8" bestFit="1" customWidth="1"/>
    <col min="936" max="936" width="9.140625" style="8"/>
    <col min="937" max="937" width="10.28515625" style="8" bestFit="1" customWidth="1"/>
    <col min="938" max="939" width="9.28515625" style="8" bestFit="1" customWidth="1"/>
    <col min="940" max="940" width="9.140625" style="8"/>
    <col min="941" max="941" width="10.28515625" style="8" bestFit="1" customWidth="1"/>
    <col min="942" max="943" width="9.28515625" style="8" bestFit="1" customWidth="1"/>
    <col min="944" max="944" width="9.140625" style="8"/>
    <col min="945" max="945" width="10.28515625" style="8" bestFit="1" customWidth="1"/>
    <col min="946" max="947" width="9.28515625" style="8" bestFit="1" customWidth="1"/>
    <col min="948" max="948" width="9.140625" style="8"/>
    <col min="949" max="949" width="10.28515625" style="8" bestFit="1" customWidth="1"/>
    <col min="950" max="951" width="9.28515625" style="8" bestFit="1" customWidth="1"/>
    <col min="952" max="952" width="9.140625" style="8"/>
    <col min="953" max="953" width="10.28515625" style="8" bestFit="1" customWidth="1"/>
    <col min="954" max="955" width="9.28515625" style="8" bestFit="1" customWidth="1"/>
    <col min="956" max="956" width="9.140625" style="8"/>
    <col min="957" max="957" width="10.28515625" style="8" bestFit="1" customWidth="1"/>
    <col min="958" max="959" width="9.28515625" style="8" bestFit="1" customWidth="1"/>
    <col min="960" max="960" width="9.140625" style="8"/>
    <col min="961" max="961" width="10.28515625" style="8" bestFit="1" customWidth="1"/>
    <col min="962" max="963" width="9.28515625" style="8" bestFit="1" customWidth="1"/>
    <col min="964" max="964" width="9.140625" style="8"/>
    <col min="965" max="965" width="10.28515625" style="8" bestFit="1" customWidth="1"/>
    <col min="966" max="967" width="9.28515625" style="8" bestFit="1" customWidth="1"/>
    <col min="968" max="968" width="9.140625" style="8"/>
    <col min="969" max="969" width="10.28515625" style="8" bestFit="1" customWidth="1"/>
    <col min="970" max="971" width="9.28515625" style="8" bestFit="1" customWidth="1"/>
    <col min="972" max="972" width="9.140625" style="8"/>
    <col min="973" max="973" width="10.28515625" style="8" bestFit="1" customWidth="1"/>
    <col min="974" max="975" width="9.28515625" style="8" bestFit="1" customWidth="1"/>
    <col min="976" max="976" width="9.140625" style="8"/>
    <col min="977" max="977" width="10.28515625" style="8" bestFit="1" customWidth="1"/>
    <col min="978" max="979" width="9.28515625" style="8" bestFit="1" customWidth="1"/>
    <col min="980" max="980" width="9.140625" style="8"/>
    <col min="981" max="981" width="10.28515625" style="8" bestFit="1" customWidth="1"/>
    <col min="982" max="983" width="9.28515625" style="8" bestFit="1" customWidth="1"/>
    <col min="984" max="984" width="9.140625" style="8"/>
    <col min="985" max="985" width="10.28515625" style="8" bestFit="1" customWidth="1"/>
    <col min="986" max="987" width="9.28515625" style="8" bestFit="1" customWidth="1"/>
    <col min="988" max="988" width="9.140625" style="8"/>
    <col min="989" max="989" width="10.28515625" style="8" bestFit="1" customWidth="1"/>
    <col min="990" max="991" width="9.28515625" style="8" bestFit="1" customWidth="1"/>
    <col min="992" max="992" width="9.140625" style="8"/>
    <col min="993" max="993" width="10.28515625" style="8" bestFit="1" customWidth="1"/>
    <col min="994" max="995" width="9.28515625" style="8" bestFit="1" customWidth="1"/>
    <col min="996" max="996" width="9.140625" style="8"/>
    <col min="997" max="997" width="10.28515625" style="8" bestFit="1" customWidth="1"/>
    <col min="998" max="999" width="9.28515625" style="8" bestFit="1" customWidth="1"/>
    <col min="1000" max="1000" width="9.140625" style="8"/>
    <col min="1001" max="1001" width="10.28515625" style="8" bestFit="1" customWidth="1"/>
    <col min="1002" max="1003" width="9.28515625" style="8" bestFit="1" customWidth="1"/>
    <col min="1004" max="1004" width="9.140625" style="8"/>
    <col min="1005" max="1005" width="10.28515625" style="8" bestFit="1" customWidth="1"/>
    <col min="1006" max="1007" width="9.28515625" style="8" bestFit="1" customWidth="1"/>
    <col min="1008" max="1008" width="9.140625" style="8"/>
    <col min="1009" max="1009" width="10.28515625" style="8" bestFit="1" customWidth="1"/>
    <col min="1010" max="1011" width="9.28515625" style="8" bestFit="1" customWidth="1"/>
    <col min="1012" max="1012" width="9.140625" style="8"/>
    <col min="1013" max="1013" width="10.28515625" style="8" bestFit="1" customWidth="1"/>
    <col min="1014" max="1015" width="9.28515625" style="8" bestFit="1" customWidth="1"/>
    <col min="1016" max="1016" width="9.140625" style="8"/>
    <col min="1017" max="1017" width="10.28515625" style="8" bestFit="1" customWidth="1"/>
    <col min="1018" max="1019" width="9.28515625" style="8" bestFit="1" customWidth="1"/>
    <col min="1020" max="1020" width="9.140625" style="8"/>
    <col min="1021" max="1021" width="10.28515625" style="8" bestFit="1" customWidth="1"/>
    <col min="1022" max="1023" width="9.28515625" style="8" bestFit="1" customWidth="1"/>
    <col min="1024" max="1024" width="9.140625" style="8"/>
    <col min="1025" max="1025" width="10.28515625" style="8" bestFit="1" customWidth="1"/>
    <col min="1026" max="1027" width="9.28515625" style="8" bestFit="1" customWidth="1"/>
    <col min="1028" max="1028" width="9.140625" style="8"/>
    <col min="1029" max="1029" width="10.28515625" style="8" bestFit="1" customWidth="1"/>
    <col min="1030" max="1031" width="9.28515625" style="8" bestFit="1" customWidth="1"/>
    <col min="1032" max="1032" width="9.140625" style="8"/>
    <col min="1033" max="1033" width="10.28515625" style="8" bestFit="1" customWidth="1"/>
    <col min="1034" max="1035" width="9.28515625" style="8" bestFit="1" customWidth="1"/>
    <col min="1036" max="1036" width="9.140625" style="8"/>
    <col min="1037" max="1037" width="10.28515625" style="8" bestFit="1" customWidth="1"/>
    <col min="1038" max="1039" width="9.28515625" style="8" bestFit="1" customWidth="1"/>
    <col min="1040" max="1040" width="9.140625" style="8"/>
    <col min="1041" max="1041" width="10.28515625" style="8" bestFit="1" customWidth="1"/>
    <col min="1042" max="1043" width="9.28515625" style="8" bestFit="1" customWidth="1"/>
    <col min="1044" max="1044" width="9.140625" style="8"/>
    <col min="1045" max="1045" width="10.28515625" style="8" bestFit="1" customWidth="1"/>
    <col min="1046" max="1047" width="9.28515625" style="8" bestFit="1" customWidth="1"/>
    <col min="1048" max="1048" width="9.140625" style="8"/>
    <col min="1049" max="1049" width="10.28515625" style="8" bestFit="1" customWidth="1"/>
    <col min="1050" max="1051" width="9.28515625" style="8" bestFit="1" customWidth="1"/>
    <col min="1052" max="1052" width="9.140625" style="8"/>
    <col min="1053" max="1053" width="10.28515625" style="8" bestFit="1" customWidth="1"/>
    <col min="1054" max="1055" width="9.28515625" style="8" bestFit="1" customWidth="1"/>
    <col min="1056" max="1056" width="9.140625" style="8"/>
    <col min="1057" max="1057" width="10.28515625" style="8" bestFit="1" customWidth="1"/>
    <col min="1058" max="1059" width="9.28515625" style="8" bestFit="1" customWidth="1"/>
    <col min="1060" max="1060" width="9.140625" style="8"/>
    <col min="1061" max="1061" width="10.28515625" style="8" bestFit="1" customWidth="1"/>
    <col min="1062" max="1063" width="9.28515625" style="8" bestFit="1" customWidth="1"/>
    <col min="1064" max="1064" width="9.140625" style="8"/>
    <col min="1065" max="1065" width="10.28515625" style="8" bestFit="1" customWidth="1"/>
    <col min="1066" max="1067" width="9.28515625" style="8" bestFit="1" customWidth="1"/>
    <col min="1068" max="1068" width="9.140625" style="8"/>
    <col min="1069" max="1069" width="10.28515625" style="8" bestFit="1" customWidth="1"/>
    <col min="1070" max="1071" width="9.28515625" style="8" bestFit="1" customWidth="1"/>
    <col min="1072" max="1072" width="9.140625" style="8"/>
    <col min="1073" max="1073" width="10.28515625" style="8" bestFit="1" customWidth="1"/>
    <col min="1074" max="1075" width="9.28515625" style="8" bestFit="1" customWidth="1"/>
    <col min="1076" max="1076" width="9.140625" style="8"/>
    <col min="1077" max="1077" width="10.28515625" style="8" bestFit="1" customWidth="1"/>
    <col min="1078" max="1079" width="9.28515625" style="8" bestFit="1" customWidth="1"/>
    <col min="1080" max="1080" width="9.140625" style="8"/>
    <col min="1081" max="1081" width="10.28515625" style="8" bestFit="1" customWidth="1"/>
    <col min="1082" max="1083" width="9.28515625" style="8" bestFit="1" customWidth="1"/>
    <col min="1084" max="1084" width="9.140625" style="8"/>
    <col min="1085" max="1085" width="10.28515625" style="8" bestFit="1" customWidth="1"/>
    <col min="1086" max="1087" width="9.28515625" style="8" bestFit="1" customWidth="1"/>
    <col min="1088" max="1088" width="9.140625" style="8"/>
    <col min="1089" max="1089" width="10.28515625" style="8" bestFit="1" customWidth="1"/>
    <col min="1090" max="1091" width="9.28515625" style="8" bestFit="1" customWidth="1"/>
    <col min="1092" max="1092" width="9.140625" style="8"/>
    <col min="1093" max="1093" width="10.28515625" style="8" bestFit="1" customWidth="1"/>
    <col min="1094" max="1095" width="9.28515625" style="8" bestFit="1" customWidth="1"/>
    <col min="1096" max="1096" width="9.140625" style="8"/>
    <col min="1097" max="1097" width="10.28515625" style="8" bestFit="1" customWidth="1"/>
    <col min="1098" max="1099" width="9.28515625" style="8" bestFit="1" customWidth="1"/>
    <col min="1100" max="1100" width="9.140625" style="8"/>
    <col min="1101" max="1101" width="10.28515625" style="8" bestFit="1" customWidth="1"/>
    <col min="1102" max="1103" width="9.28515625" style="8" bestFit="1" customWidth="1"/>
    <col min="1104" max="1104" width="9.140625" style="8"/>
    <col min="1105" max="1105" width="10.28515625" style="8" bestFit="1" customWidth="1"/>
    <col min="1106" max="1107" width="9.28515625" style="8" bestFit="1" customWidth="1"/>
    <col min="1108" max="1108" width="9.140625" style="8"/>
    <col min="1109" max="1109" width="10.28515625" style="8" bestFit="1" customWidth="1"/>
    <col min="1110" max="1111" width="9.28515625" style="8" bestFit="1" customWidth="1"/>
    <col min="1112" max="1112" width="9.140625" style="8"/>
    <col min="1113" max="1113" width="10.28515625" style="8" bestFit="1" customWidth="1"/>
    <col min="1114" max="1115" width="9.28515625" style="8" bestFit="1" customWidth="1"/>
    <col min="1116" max="1116" width="9.140625" style="8"/>
    <col min="1117" max="1117" width="10.28515625" style="8" bestFit="1" customWidth="1"/>
    <col min="1118" max="1119" width="9.28515625" style="8" bestFit="1" customWidth="1"/>
    <col min="1120" max="1120" width="9.140625" style="8"/>
    <col min="1121" max="1121" width="10.28515625" style="8" bestFit="1" customWidth="1"/>
    <col min="1122" max="1123" width="9.28515625" style="8" bestFit="1" customWidth="1"/>
    <col min="1124" max="1124" width="9.140625" style="8"/>
    <col min="1125" max="1125" width="10.28515625" style="8" bestFit="1" customWidth="1"/>
    <col min="1126" max="1127" width="9.28515625" style="8" bestFit="1" customWidth="1"/>
    <col min="1128" max="1128" width="9.140625" style="8"/>
    <col min="1129" max="1129" width="10.28515625" style="8" bestFit="1" customWidth="1"/>
    <col min="1130" max="1131" width="9.28515625" style="8" bestFit="1" customWidth="1"/>
    <col min="1132" max="1132" width="9.140625" style="8"/>
    <col min="1133" max="1133" width="10.28515625" style="8" bestFit="1" customWidth="1"/>
    <col min="1134" max="1135" width="9.28515625" style="8" bestFit="1" customWidth="1"/>
    <col min="1136" max="1136" width="9.140625" style="8"/>
    <col min="1137" max="1137" width="10.28515625" style="8" bestFit="1" customWidth="1"/>
    <col min="1138" max="1139" width="9.28515625" style="8" bestFit="1" customWidth="1"/>
    <col min="1140" max="1140" width="9.140625" style="8"/>
    <col min="1141" max="1141" width="10.28515625" style="8" bestFit="1" customWidth="1"/>
    <col min="1142" max="1143" width="9.28515625" style="8" bestFit="1" customWidth="1"/>
    <col min="1144" max="1144" width="9.140625" style="8"/>
    <col min="1145" max="1145" width="10.28515625" style="8" bestFit="1" customWidth="1"/>
    <col min="1146" max="1147" width="9.28515625" style="8" bestFit="1" customWidth="1"/>
    <col min="1148" max="1148" width="9.140625" style="8"/>
    <col min="1149" max="1149" width="10.28515625" style="8" bestFit="1" customWidth="1"/>
    <col min="1150" max="1151" width="9.28515625" style="8" bestFit="1" customWidth="1"/>
    <col min="1152" max="1152" width="9.140625" style="8"/>
    <col min="1153" max="1153" width="10.28515625" style="8" bestFit="1" customWidth="1"/>
    <col min="1154" max="1155" width="9.28515625" style="8" bestFit="1" customWidth="1"/>
    <col min="1156" max="1156" width="9.140625" style="8"/>
    <col min="1157" max="1157" width="10.28515625" style="8" bestFit="1" customWidth="1"/>
    <col min="1158" max="1159" width="9.28515625" style="8" bestFit="1" customWidth="1"/>
    <col min="1160" max="1160" width="9.140625" style="8"/>
    <col min="1161" max="1161" width="10.28515625" style="8" bestFit="1" customWidth="1"/>
    <col min="1162" max="1163" width="9.28515625" style="8" bestFit="1" customWidth="1"/>
    <col min="1164" max="1164" width="9.140625" style="8"/>
    <col min="1165" max="1165" width="10.28515625" style="8" bestFit="1" customWidth="1"/>
    <col min="1166" max="1167" width="9.28515625" style="8" bestFit="1" customWidth="1"/>
    <col min="1168" max="1168" width="9.140625" style="8"/>
    <col min="1169" max="1169" width="10.28515625" style="8" bestFit="1" customWidth="1"/>
    <col min="1170" max="1171" width="9.28515625" style="8" bestFit="1" customWidth="1"/>
    <col min="1172" max="1172" width="9.140625" style="8"/>
    <col min="1173" max="1173" width="10.28515625" style="8" bestFit="1" customWidth="1"/>
    <col min="1174" max="1175" width="9.28515625" style="8" bestFit="1" customWidth="1"/>
    <col min="1176" max="1176" width="9.140625" style="8"/>
    <col min="1177" max="1177" width="10.28515625" style="8" bestFit="1" customWidth="1"/>
    <col min="1178" max="1179" width="9.28515625" style="8" bestFit="1" customWidth="1"/>
    <col min="1180" max="1180" width="9.140625" style="8"/>
    <col min="1181" max="1181" width="10.28515625" style="8" bestFit="1" customWidth="1"/>
    <col min="1182" max="1183" width="9.28515625" style="8" bestFit="1" customWidth="1"/>
    <col min="1184" max="1184" width="9.140625" style="8"/>
    <col min="1185" max="1185" width="10.28515625" style="8" bestFit="1" customWidth="1"/>
    <col min="1186" max="1187" width="9.28515625" style="8" bestFit="1" customWidth="1"/>
    <col min="1188" max="1188" width="9.140625" style="8"/>
    <col min="1189" max="1189" width="10.28515625" style="8" bestFit="1" customWidth="1"/>
    <col min="1190" max="1191" width="9.28515625" style="8" bestFit="1" customWidth="1"/>
    <col min="1192" max="1192" width="9.140625" style="8"/>
    <col min="1193" max="1193" width="10.28515625" style="8" bestFit="1" customWidth="1"/>
    <col min="1194" max="1195" width="9.28515625" style="8" bestFit="1" customWidth="1"/>
    <col min="1196" max="1196" width="9.140625" style="8"/>
    <col min="1197" max="1197" width="10.28515625" style="8" bestFit="1" customWidth="1"/>
    <col min="1198" max="1199" width="9.28515625" style="8" bestFit="1" customWidth="1"/>
    <col min="1200" max="1200" width="9.140625" style="8"/>
    <col min="1201" max="1201" width="10.28515625" style="8" bestFit="1" customWidth="1"/>
    <col min="1202" max="1203" width="9.28515625" style="8" bestFit="1" customWidth="1"/>
    <col min="1204" max="1204" width="9.140625" style="8"/>
    <col min="1205" max="1205" width="10.28515625" style="8" bestFit="1" customWidth="1"/>
    <col min="1206" max="1207" width="9.28515625" style="8" bestFit="1" customWidth="1"/>
    <col min="1208" max="1208" width="9.140625" style="8"/>
    <col min="1209" max="1209" width="10.28515625" style="8" bestFit="1" customWidth="1"/>
    <col min="1210" max="1211" width="9.28515625" style="8" bestFit="1" customWidth="1"/>
    <col min="1212" max="1212" width="9.140625" style="8"/>
    <col min="1213" max="1213" width="10.28515625" style="8" bestFit="1" customWidth="1"/>
    <col min="1214" max="1215" width="9.28515625" style="8" bestFit="1" customWidth="1"/>
    <col min="1216" max="1216" width="9.140625" style="8"/>
    <col min="1217" max="1217" width="10.28515625" style="8" bestFit="1" customWidth="1"/>
    <col min="1218" max="1219" width="9.28515625" style="8" bestFit="1" customWidth="1"/>
    <col min="1220" max="1220" width="9.140625" style="8"/>
    <col min="1221" max="1221" width="10.28515625" style="8" bestFit="1" customWidth="1"/>
    <col min="1222" max="1223" width="9.28515625" style="8" bestFit="1" customWidth="1"/>
    <col min="1224" max="1224" width="9.140625" style="8"/>
    <col min="1225" max="1225" width="10.28515625" style="8" bestFit="1" customWidth="1"/>
    <col min="1226" max="1227" width="9.28515625" style="8" bestFit="1" customWidth="1"/>
    <col min="1228" max="1228" width="9.140625" style="8"/>
    <col min="1229" max="1229" width="10.28515625" style="8" bestFit="1" customWidth="1"/>
    <col min="1230" max="1231" width="9.28515625" style="8" bestFit="1" customWidth="1"/>
    <col min="1232" max="1232" width="9.140625" style="8"/>
    <col min="1233" max="1233" width="10.28515625" style="8" bestFit="1" customWidth="1"/>
    <col min="1234" max="1235" width="9.28515625" style="8" bestFit="1" customWidth="1"/>
    <col min="1236" max="1236" width="9.140625" style="8"/>
    <col min="1237" max="1237" width="10.28515625" style="8" bestFit="1" customWidth="1"/>
    <col min="1238" max="1239" width="9.28515625" style="8" bestFit="1" customWidth="1"/>
    <col min="1240" max="1240" width="9.140625" style="8"/>
    <col min="1241" max="1241" width="10.28515625" style="8" bestFit="1" customWidth="1"/>
    <col min="1242" max="1243" width="9.28515625" style="8" bestFit="1" customWidth="1"/>
    <col min="1244" max="1244" width="9.140625" style="8"/>
    <col min="1245" max="1245" width="10.28515625" style="8" bestFit="1" customWidth="1"/>
    <col min="1246" max="1247" width="9.28515625" style="8" bestFit="1" customWidth="1"/>
    <col min="1248" max="1248" width="9.140625" style="8"/>
    <col min="1249" max="1249" width="10.28515625" style="8" bestFit="1" customWidth="1"/>
    <col min="1250" max="1251" width="9.28515625" style="8" bestFit="1" customWidth="1"/>
    <col min="1252" max="1252" width="9.140625" style="8"/>
    <col min="1253" max="1253" width="10.28515625" style="8" bestFit="1" customWidth="1"/>
    <col min="1254" max="1255" width="9.28515625" style="8" bestFit="1" customWidth="1"/>
    <col min="1256" max="1256" width="9.140625" style="8"/>
    <col min="1257" max="1257" width="10.28515625" style="8" bestFit="1" customWidth="1"/>
    <col min="1258" max="1259" width="9.28515625" style="8" bestFit="1" customWidth="1"/>
    <col min="1260" max="1260" width="9.140625" style="8"/>
    <col min="1261" max="1261" width="10.28515625" style="8" bestFit="1" customWidth="1"/>
    <col min="1262" max="1263" width="9.28515625" style="8" bestFit="1" customWidth="1"/>
    <col min="1264" max="1264" width="9.140625" style="8"/>
    <col min="1265" max="1265" width="10.28515625" style="8" bestFit="1" customWidth="1"/>
    <col min="1266" max="1267" width="9.28515625" style="8" bestFit="1" customWidth="1"/>
    <col min="1268" max="1268" width="9.140625" style="8"/>
    <col min="1269" max="1269" width="10.28515625" style="8" bestFit="1" customWidth="1"/>
    <col min="1270" max="1271" width="9.28515625" style="8" bestFit="1" customWidth="1"/>
    <col min="1272" max="1272" width="9.140625" style="8"/>
    <col min="1273" max="1273" width="10.28515625" style="8" bestFit="1" customWidth="1"/>
    <col min="1274" max="1275" width="9.28515625" style="8" bestFit="1" customWidth="1"/>
    <col min="1276" max="1276" width="9.140625" style="8"/>
    <col min="1277" max="1277" width="10.28515625" style="8" bestFit="1" customWidth="1"/>
    <col min="1278" max="1279" width="9.28515625" style="8" bestFit="1" customWidth="1"/>
    <col min="1280" max="1280" width="9.140625" style="8"/>
    <col min="1281" max="1281" width="10.28515625" style="8" bestFit="1" customWidth="1"/>
    <col min="1282" max="1283" width="9.28515625" style="8" bestFit="1" customWidth="1"/>
    <col min="1284" max="1284" width="9.140625" style="8"/>
    <col min="1285" max="1285" width="10.28515625" style="8" bestFit="1" customWidth="1"/>
    <col min="1286" max="1287" width="9.28515625" style="8" bestFit="1" customWidth="1"/>
    <col min="1288" max="1288" width="9.140625" style="8"/>
    <col min="1289" max="1289" width="10.28515625" style="8" bestFit="1" customWidth="1"/>
    <col min="1290" max="1291" width="9.28515625" style="8" bestFit="1" customWidth="1"/>
    <col min="1292" max="1292" width="9.140625" style="8"/>
    <col min="1293" max="1293" width="10.28515625" style="8" bestFit="1" customWidth="1"/>
    <col min="1294" max="1295" width="9.28515625" style="8" bestFit="1" customWidth="1"/>
    <col min="1296" max="1296" width="9.140625" style="8"/>
    <col min="1297" max="1297" width="10.28515625" style="8" bestFit="1" customWidth="1"/>
    <col min="1298" max="1299" width="9.28515625" style="8" bestFit="1" customWidth="1"/>
    <col min="1300" max="1300" width="9.140625" style="8"/>
    <col min="1301" max="1301" width="10.28515625" style="8" bestFit="1" customWidth="1"/>
    <col min="1302" max="1303" width="9.28515625" style="8" bestFit="1" customWidth="1"/>
    <col min="1304" max="1304" width="9.140625" style="8"/>
    <col min="1305" max="1305" width="10.28515625" style="8" bestFit="1" customWidth="1"/>
    <col min="1306" max="1307" width="9.28515625" style="8" bestFit="1" customWidth="1"/>
    <col min="1308" max="1308" width="9.140625" style="8"/>
    <col min="1309" max="1309" width="10.28515625" style="8" bestFit="1" customWidth="1"/>
    <col min="1310" max="1311" width="9.28515625" style="8" bestFit="1" customWidth="1"/>
    <col min="1312" max="1312" width="9.140625" style="8"/>
    <col min="1313" max="1313" width="10.28515625" style="8" bestFit="1" customWidth="1"/>
    <col min="1314" max="1315" width="9.28515625" style="8" bestFit="1" customWidth="1"/>
    <col min="1316" max="1316" width="9.140625" style="8"/>
    <col min="1317" max="1317" width="10.28515625" style="8" bestFit="1" customWidth="1"/>
    <col min="1318" max="1319" width="9.28515625" style="8" bestFit="1" customWidth="1"/>
    <col min="1320" max="1320" width="9.140625" style="8"/>
    <col min="1321" max="1321" width="10.28515625" style="8" bestFit="1" customWidth="1"/>
    <col min="1322" max="1323" width="9.28515625" style="8" bestFit="1" customWidth="1"/>
    <col min="1324" max="1324" width="9.140625" style="8"/>
    <col min="1325" max="1325" width="10.28515625" style="8" bestFit="1" customWidth="1"/>
    <col min="1326" max="1327" width="9.28515625" style="8" bestFit="1" customWidth="1"/>
    <col min="1328" max="1328" width="9.140625" style="8"/>
    <col min="1329" max="1329" width="10.28515625" style="8" bestFit="1" customWidth="1"/>
    <col min="1330" max="1331" width="9.28515625" style="8" bestFit="1" customWidth="1"/>
    <col min="1332" max="1332" width="9.140625" style="8"/>
    <col min="1333" max="1333" width="10.28515625" style="8" bestFit="1" customWidth="1"/>
    <col min="1334" max="1335" width="9.28515625" style="8" bestFit="1" customWidth="1"/>
    <col min="1336" max="1336" width="9.140625" style="8"/>
    <col min="1337" max="1337" width="10.28515625" style="8" bestFit="1" customWidth="1"/>
    <col min="1338" max="1339" width="9.28515625" style="8" bestFit="1" customWidth="1"/>
    <col min="1340" max="1340" width="9.140625" style="8"/>
    <col min="1341" max="1341" width="10.28515625" style="8" bestFit="1" customWidth="1"/>
    <col min="1342" max="1343" width="9.28515625" style="8" bestFit="1" customWidth="1"/>
    <col min="1344" max="1344" width="9.140625" style="8"/>
    <col min="1345" max="1345" width="10.28515625" style="8" bestFit="1" customWidth="1"/>
    <col min="1346" max="1347" width="9.28515625" style="8" bestFit="1" customWidth="1"/>
    <col min="1348" max="1348" width="9.140625" style="8"/>
    <col min="1349" max="1349" width="10.28515625" style="8" bestFit="1" customWidth="1"/>
    <col min="1350" max="1351" width="9.28515625" style="8" bestFit="1" customWidth="1"/>
    <col min="1352" max="1352" width="9.140625" style="8"/>
    <col min="1353" max="1353" width="10.28515625" style="8" bestFit="1" customWidth="1"/>
    <col min="1354" max="1355" width="9.28515625" style="8" bestFit="1" customWidth="1"/>
    <col min="1356" max="1356" width="9.140625" style="8"/>
    <col min="1357" max="1357" width="10.28515625" style="8" bestFit="1" customWidth="1"/>
    <col min="1358" max="1359" width="9.28515625" style="8" bestFit="1" customWidth="1"/>
    <col min="1360" max="1360" width="9.140625" style="8"/>
    <col min="1361" max="1361" width="10.28515625" style="8" bestFit="1" customWidth="1"/>
    <col min="1362" max="1363" width="9.28515625" style="8" bestFit="1" customWidth="1"/>
    <col min="1364" max="1364" width="9.140625" style="8"/>
    <col min="1365" max="1365" width="10.28515625" style="8" bestFit="1" customWidth="1"/>
    <col min="1366" max="1367" width="9.28515625" style="8" bestFit="1" customWidth="1"/>
    <col min="1368" max="1368" width="9.140625" style="8"/>
    <col min="1369" max="1369" width="10.28515625" style="8" bestFit="1" customWidth="1"/>
    <col min="1370" max="1371" width="9.28515625" style="8" bestFit="1" customWidth="1"/>
    <col min="1372" max="1372" width="9.140625" style="8"/>
    <col min="1373" max="1373" width="10.28515625" style="8" bestFit="1" customWidth="1"/>
    <col min="1374" max="1375" width="9.28515625" style="8" bestFit="1" customWidth="1"/>
    <col min="1376" max="1376" width="9.140625" style="8"/>
    <col min="1377" max="1377" width="10.28515625" style="8" bestFit="1" customWidth="1"/>
    <col min="1378" max="1379" width="9.28515625" style="8" bestFit="1" customWidth="1"/>
    <col min="1380" max="1380" width="9.140625" style="8"/>
    <col min="1381" max="1381" width="10.28515625" style="8" bestFit="1" customWidth="1"/>
    <col min="1382" max="1383" width="9.28515625" style="8" bestFit="1" customWidth="1"/>
    <col min="1384" max="1384" width="9.140625" style="8"/>
    <col min="1385" max="1385" width="10.28515625" style="8" bestFit="1" customWidth="1"/>
    <col min="1386" max="1387" width="9.28515625" style="8" bestFit="1" customWidth="1"/>
    <col min="1388" max="1388" width="9.140625" style="8"/>
    <col min="1389" max="1389" width="10.28515625" style="8" bestFit="1" customWidth="1"/>
    <col min="1390" max="1391" width="9.28515625" style="8" bestFit="1" customWidth="1"/>
    <col min="1392" max="1392" width="9.140625" style="8"/>
    <col min="1393" max="1393" width="10.28515625" style="8" bestFit="1" customWidth="1"/>
    <col min="1394" max="1395" width="9.28515625" style="8" bestFit="1" customWidth="1"/>
    <col min="1396" max="1396" width="9.140625" style="8"/>
    <col min="1397" max="1397" width="10.28515625" style="8" bestFit="1" customWidth="1"/>
    <col min="1398" max="1399" width="9.28515625" style="8" bestFit="1" customWidth="1"/>
    <col min="1400" max="1400" width="9.140625" style="8"/>
    <col min="1401" max="1401" width="10.28515625" style="8" bestFit="1" customWidth="1"/>
    <col min="1402" max="1403" width="9.28515625" style="8" bestFit="1" customWidth="1"/>
    <col min="1404" max="1404" width="9.140625" style="8"/>
    <col min="1405" max="1405" width="10.28515625" style="8" bestFit="1" customWidth="1"/>
    <col min="1406" max="1407" width="9.28515625" style="8" bestFit="1" customWidth="1"/>
    <col min="1408" max="1408" width="9.140625" style="8"/>
    <col min="1409" max="1409" width="10.28515625" style="8" bestFit="1" customWidth="1"/>
    <col min="1410" max="1411" width="9.28515625" style="8" bestFit="1" customWidth="1"/>
    <col min="1412" max="1412" width="9.140625" style="8"/>
    <col min="1413" max="1413" width="10.28515625" style="8" bestFit="1" customWidth="1"/>
    <col min="1414" max="1415" width="9.28515625" style="8" bestFit="1" customWidth="1"/>
    <col min="1416" max="1416" width="9.140625" style="8"/>
    <col min="1417" max="1417" width="10.28515625" style="8" bestFit="1" customWidth="1"/>
    <col min="1418" max="1419" width="9.28515625" style="8" bestFit="1" customWidth="1"/>
    <col min="1420" max="1420" width="9.140625" style="8"/>
    <col min="1421" max="1421" width="10.28515625" style="8" bestFit="1" customWidth="1"/>
    <col min="1422" max="1423" width="9.28515625" style="8" bestFit="1" customWidth="1"/>
    <col min="1424" max="1424" width="9.140625" style="8"/>
    <col min="1425" max="1425" width="10.28515625" style="8" bestFit="1" customWidth="1"/>
    <col min="1426" max="1427" width="9.28515625" style="8" bestFit="1" customWidth="1"/>
    <col min="1428" max="1428" width="9.140625" style="8"/>
    <col min="1429" max="1429" width="10.28515625" style="8" bestFit="1" customWidth="1"/>
    <col min="1430" max="1431" width="9.28515625" style="8" bestFit="1" customWidth="1"/>
    <col min="1432" max="1432" width="9.140625" style="8"/>
    <col min="1433" max="1433" width="10.28515625" style="8" bestFit="1" customWidth="1"/>
    <col min="1434" max="1435" width="9.28515625" style="8" bestFit="1" customWidth="1"/>
    <col min="1436" max="1436" width="9.140625" style="8"/>
    <col min="1437" max="1437" width="10.28515625" style="8" bestFit="1" customWidth="1"/>
    <col min="1438" max="1439" width="9.28515625" style="8" bestFit="1" customWidth="1"/>
    <col min="1440" max="1440" width="9.140625" style="8"/>
    <col min="1441" max="1441" width="10.28515625" style="8" bestFit="1" customWidth="1"/>
    <col min="1442" max="1443" width="9.28515625" style="8" bestFit="1" customWidth="1"/>
    <col min="1444" max="1444" width="9.140625" style="8"/>
    <col min="1445" max="1445" width="10.28515625" style="8" bestFit="1" customWidth="1"/>
    <col min="1446" max="1447" width="9.28515625" style="8" bestFit="1" customWidth="1"/>
    <col min="1448" max="1448" width="9.140625" style="8"/>
    <col min="1449" max="1449" width="10.28515625" style="8" bestFit="1" customWidth="1"/>
    <col min="1450" max="1451" width="9.28515625" style="8" bestFit="1" customWidth="1"/>
    <col min="1452" max="1452" width="9.140625" style="8"/>
    <col min="1453" max="1453" width="10.28515625" style="8" bestFit="1" customWidth="1"/>
    <col min="1454" max="1455" width="9.28515625" style="8" bestFit="1" customWidth="1"/>
    <col min="1456" max="1456" width="9.140625" style="8"/>
    <col min="1457" max="1457" width="10.28515625" style="8" bestFit="1" customWidth="1"/>
    <col min="1458" max="1459" width="9.28515625" style="8" bestFit="1" customWidth="1"/>
    <col min="1460" max="1460" width="9.140625" style="8"/>
    <col min="1461" max="1461" width="10.28515625" style="8" bestFit="1" customWidth="1"/>
    <col min="1462" max="1463" width="9.28515625" style="8" bestFit="1" customWidth="1"/>
    <col min="1464" max="1464" width="9.140625" style="8"/>
    <col min="1465" max="1465" width="10.28515625" style="8" bestFit="1" customWidth="1"/>
    <col min="1466" max="1467" width="9.28515625" style="8" bestFit="1" customWidth="1"/>
    <col min="1468" max="1468" width="9.140625" style="8"/>
    <col min="1469" max="1469" width="10.28515625" style="8" bestFit="1" customWidth="1"/>
    <col min="1470" max="1471" width="9.28515625" style="8" bestFit="1" customWidth="1"/>
    <col min="1472" max="1472" width="9.140625" style="8"/>
    <col min="1473" max="1473" width="10.28515625" style="8" bestFit="1" customWidth="1"/>
    <col min="1474" max="1475" width="9.28515625" style="8" bestFit="1" customWidth="1"/>
    <col min="1476" max="1476" width="9.140625" style="8"/>
    <col min="1477" max="1477" width="10.28515625" style="8" bestFit="1" customWidth="1"/>
    <col min="1478" max="1479" width="9.28515625" style="8" bestFit="1" customWidth="1"/>
    <col min="1480" max="1480" width="9.140625" style="8"/>
    <col min="1481" max="1481" width="10.28515625" style="8" bestFit="1" customWidth="1"/>
    <col min="1482" max="1483" width="9.28515625" style="8" bestFit="1" customWidth="1"/>
    <col min="1484" max="1484" width="9.140625" style="8"/>
    <col min="1485" max="1485" width="10.28515625" style="8" bestFit="1" customWidth="1"/>
    <col min="1486" max="1487" width="9.28515625" style="8" bestFit="1" customWidth="1"/>
    <col min="1488" max="1488" width="9.140625" style="8"/>
    <col min="1489" max="1489" width="10.28515625" style="8" bestFit="1" customWidth="1"/>
    <col min="1490" max="1491" width="9.28515625" style="8" bestFit="1" customWidth="1"/>
    <col min="1492" max="1492" width="9.140625" style="8"/>
    <col min="1493" max="1493" width="10.28515625" style="8" bestFit="1" customWidth="1"/>
    <col min="1494" max="1495" width="9.28515625" style="8" bestFit="1" customWidth="1"/>
    <col min="1496" max="1496" width="9.140625" style="8"/>
    <col min="1497" max="1497" width="10.28515625" style="8" bestFit="1" customWidth="1"/>
    <col min="1498" max="1499" width="9.28515625" style="8" bestFit="1" customWidth="1"/>
    <col min="1500" max="1500" width="9.140625" style="8"/>
    <col min="1501" max="1501" width="10.28515625" style="8" bestFit="1" customWidth="1"/>
    <col min="1502" max="1503" width="9.28515625" style="8" bestFit="1" customWidth="1"/>
    <col min="1504" max="1504" width="9.140625" style="8"/>
    <col min="1505" max="1505" width="10.28515625" style="8" bestFit="1" customWidth="1"/>
    <col min="1506" max="1507" width="9.28515625" style="8" bestFit="1" customWidth="1"/>
    <col min="1508" max="1508" width="9.140625" style="8"/>
    <col min="1509" max="1509" width="10.28515625" style="8" bestFit="1" customWidth="1"/>
    <col min="1510" max="1511" width="9.28515625" style="8" bestFit="1" customWidth="1"/>
    <col min="1512" max="1512" width="9.140625" style="8"/>
    <col min="1513" max="1513" width="10.28515625" style="8" bestFit="1" customWidth="1"/>
    <col min="1514" max="1515" width="9.28515625" style="8" bestFit="1" customWidth="1"/>
    <col min="1516" max="1516" width="9.140625" style="8"/>
    <col min="1517" max="1517" width="10.28515625" style="8" bestFit="1" customWidth="1"/>
    <col min="1518" max="1519" width="9.28515625" style="8" bestFit="1" customWidth="1"/>
    <col min="1520" max="1520" width="9.140625" style="8"/>
    <col min="1521" max="1521" width="10.28515625" style="8" bestFit="1" customWidth="1"/>
    <col min="1522" max="1523" width="9.28515625" style="8" bestFit="1" customWidth="1"/>
    <col min="1524" max="1524" width="9.140625" style="8"/>
    <col min="1525" max="1525" width="10.28515625" style="8" bestFit="1" customWidth="1"/>
    <col min="1526" max="1527" width="9.28515625" style="8" bestFit="1" customWidth="1"/>
    <col min="1528" max="1528" width="9.140625" style="8"/>
    <col min="1529" max="1529" width="10.28515625" style="8" bestFit="1" customWidth="1"/>
    <col min="1530" max="1531" width="9.28515625" style="8" bestFit="1" customWidth="1"/>
    <col min="1532" max="1532" width="9.140625" style="8"/>
    <col min="1533" max="1533" width="10.28515625" style="8" bestFit="1" customWidth="1"/>
    <col min="1534" max="1535" width="9.28515625" style="8" bestFit="1" customWidth="1"/>
    <col min="1536" max="1536" width="9.140625" style="8"/>
    <col min="1537" max="1537" width="10.28515625" style="8" bestFit="1" customWidth="1"/>
    <col min="1538" max="1539" width="9.28515625" style="8" bestFit="1" customWidth="1"/>
    <col min="1540" max="1540" width="9.140625" style="8"/>
    <col min="1541" max="1541" width="10.28515625" style="8" bestFit="1" customWidth="1"/>
    <col min="1542" max="1543" width="9.28515625" style="8" bestFit="1" customWidth="1"/>
    <col min="1544" max="1544" width="9.140625" style="8"/>
    <col min="1545" max="1545" width="10.28515625" style="8" bestFit="1" customWidth="1"/>
    <col min="1546" max="1547" width="9.28515625" style="8" bestFit="1" customWidth="1"/>
    <col min="1548" max="1548" width="9.140625" style="8"/>
    <col min="1549" max="1549" width="10.28515625" style="8" bestFit="1" customWidth="1"/>
    <col min="1550" max="1551" width="9.28515625" style="8" bestFit="1" customWidth="1"/>
    <col min="1552" max="1552" width="9.140625" style="8"/>
    <col min="1553" max="1553" width="10.28515625" style="8" bestFit="1" customWidth="1"/>
    <col min="1554" max="1555" width="9.28515625" style="8" bestFit="1" customWidth="1"/>
    <col min="1556" max="1556" width="9.140625" style="8"/>
    <col min="1557" max="1557" width="10.28515625" style="8" bestFit="1" customWidth="1"/>
    <col min="1558" max="1559" width="9.28515625" style="8" bestFit="1" customWidth="1"/>
    <col min="1560" max="1560" width="9.140625" style="8"/>
    <col min="1561" max="1561" width="10.28515625" style="8" bestFit="1" customWidth="1"/>
    <col min="1562" max="1563" width="9.28515625" style="8" bestFit="1" customWidth="1"/>
    <col min="1564" max="1564" width="9.140625" style="8"/>
    <col min="1565" max="1565" width="10.28515625" style="8" bestFit="1" customWidth="1"/>
    <col min="1566" max="1567" width="9.28515625" style="8" bestFit="1" customWidth="1"/>
    <col min="1568" max="1568" width="9.140625" style="8"/>
    <col min="1569" max="1569" width="10.28515625" style="8" bestFit="1" customWidth="1"/>
    <col min="1570" max="1571" width="9.28515625" style="8" bestFit="1" customWidth="1"/>
    <col min="1572" max="1572" width="9.140625" style="8"/>
    <col min="1573" max="1573" width="10.28515625" style="8" bestFit="1" customWidth="1"/>
    <col min="1574" max="1575" width="9.28515625" style="8" bestFit="1" customWidth="1"/>
    <col min="1576" max="1576" width="9.140625" style="8"/>
    <col min="1577" max="1577" width="10.28515625" style="8" bestFit="1" customWidth="1"/>
    <col min="1578" max="1579" width="9.28515625" style="8" bestFit="1" customWidth="1"/>
    <col min="1580" max="1580" width="9.140625" style="8"/>
    <col min="1581" max="1581" width="10.28515625" style="8" bestFit="1" customWidth="1"/>
    <col min="1582" max="1583" width="9.28515625" style="8" bestFit="1" customWidth="1"/>
    <col min="1584" max="1584" width="9.140625" style="8"/>
    <col min="1585" max="1585" width="10.28515625" style="8" bestFit="1" customWidth="1"/>
    <col min="1586" max="1587" width="9.28515625" style="8" bestFit="1" customWidth="1"/>
    <col min="1588" max="1588" width="9.140625" style="8"/>
    <col min="1589" max="1589" width="10.28515625" style="8" bestFit="1" customWidth="1"/>
    <col min="1590" max="1591" width="9.28515625" style="8" bestFit="1" customWidth="1"/>
    <col min="1592" max="1592" width="9.140625" style="8"/>
    <col min="1593" max="1593" width="10.28515625" style="8" bestFit="1" customWidth="1"/>
    <col min="1594" max="1595" width="9.28515625" style="8" bestFit="1" customWidth="1"/>
    <col min="1596" max="1596" width="9.140625" style="8"/>
    <col min="1597" max="1597" width="10.28515625" style="8" bestFit="1" customWidth="1"/>
    <col min="1598" max="1599" width="9.28515625" style="8" bestFit="1" customWidth="1"/>
    <col min="1600" max="1600" width="9.140625" style="8"/>
    <col min="1601" max="1601" width="10.28515625" style="8" bestFit="1" customWidth="1"/>
    <col min="1602" max="1603" width="9.28515625" style="8" bestFit="1" customWidth="1"/>
    <col min="1604" max="1604" width="9.140625" style="8"/>
    <col min="1605" max="1605" width="10.28515625" style="8" bestFit="1" customWidth="1"/>
    <col min="1606" max="1607" width="9.28515625" style="8" bestFit="1" customWidth="1"/>
    <col min="1608" max="1608" width="9.140625" style="8"/>
    <col min="1609" max="1609" width="10.28515625" style="8" bestFit="1" customWidth="1"/>
    <col min="1610" max="1611" width="9.28515625" style="8" bestFit="1" customWidth="1"/>
    <col min="1612" max="1612" width="9.140625" style="8"/>
    <col min="1613" max="1613" width="10.28515625" style="8" bestFit="1" customWidth="1"/>
    <col min="1614" max="1615" width="9.28515625" style="8" bestFit="1" customWidth="1"/>
    <col min="1616" max="1616" width="9.140625" style="8"/>
    <col min="1617" max="1617" width="10.28515625" style="8" bestFit="1" customWidth="1"/>
    <col min="1618" max="1619" width="9.28515625" style="8" bestFit="1" customWidth="1"/>
    <col min="1620" max="1620" width="9.140625" style="8"/>
    <col min="1621" max="1621" width="10.28515625" style="8" bestFit="1" customWidth="1"/>
    <col min="1622" max="1623" width="9.28515625" style="8" bestFit="1" customWidth="1"/>
    <col min="1624" max="1624" width="9.140625" style="8"/>
    <col min="1625" max="1625" width="10.28515625" style="8" bestFit="1" customWidth="1"/>
    <col min="1626" max="1627" width="9.28515625" style="8" bestFit="1" customWidth="1"/>
    <col min="1628" max="1628" width="9.140625" style="8"/>
    <col min="1629" max="1629" width="10.28515625" style="8" bestFit="1" customWidth="1"/>
    <col min="1630" max="1631" width="9.28515625" style="8" bestFit="1" customWidth="1"/>
    <col min="1632" max="1632" width="9.140625" style="8"/>
    <col min="1633" max="1633" width="10.28515625" style="8" bestFit="1" customWidth="1"/>
    <col min="1634" max="1635" width="9.28515625" style="8" bestFit="1" customWidth="1"/>
    <col min="1636" max="1636" width="9.140625" style="8"/>
    <col min="1637" max="1637" width="10.28515625" style="8" bestFit="1" customWidth="1"/>
    <col min="1638" max="1639" width="9.28515625" style="8" bestFit="1" customWidth="1"/>
    <col min="1640" max="1640" width="9.140625" style="8"/>
    <col min="1641" max="1641" width="10.28515625" style="8" bestFit="1" customWidth="1"/>
    <col min="1642" max="1643" width="9.28515625" style="8" bestFit="1" customWidth="1"/>
    <col min="1644" max="1644" width="9.140625" style="8"/>
    <col min="1645" max="1645" width="10.28515625" style="8" bestFit="1" customWidth="1"/>
    <col min="1646" max="1647" width="9.28515625" style="8" bestFit="1" customWidth="1"/>
    <col min="1648" max="1648" width="9.140625" style="8"/>
    <col min="1649" max="1649" width="10.28515625" style="8" bestFit="1" customWidth="1"/>
    <col min="1650" max="1651" width="9.28515625" style="8" bestFit="1" customWidth="1"/>
    <col min="1652" max="1652" width="9.140625" style="8"/>
    <col min="1653" max="1653" width="10.28515625" style="8" bestFit="1" customWidth="1"/>
    <col min="1654" max="1655" width="9.28515625" style="8" bestFit="1" customWidth="1"/>
    <col min="1656" max="1656" width="9.140625" style="8"/>
    <col min="1657" max="1657" width="10.28515625" style="8" bestFit="1" customWidth="1"/>
    <col min="1658" max="1659" width="9.28515625" style="8" bestFit="1" customWidth="1"/>
    <col min="1660" max="1660" width="9.140625" style="8"/>
    <col min="1661" max="1661" width="10.28515625" style="8" bestFit="1" customWidth="1"/>
    <col min="1662" max="1663" width="9.28515625" style="8" bestFit="1" customWidth="1"/>
    <col min="1664" max="1664" width="9.140625" style="8"/>
    <col min="1665" max="1665" width="10.28515625" style="8" bestFit="1" customWidth="1"/>
    <col min="1666" max="1667" width="9.28515625" style="8" bestFit="1" customWidth="1"/>
    <col min="1668" max="1668" width="9.140625" style="8"/>
    <col min="1669" max="1669" width="10.28515625" style="8" bestFit="1" customWidth="1"/>
    <col min="1670" max="1671" width="9.28515625" style="8" bestFit="1" customWidth="1"/>
    <col min="1672" max="1672" width="9.140625" style="8"/>
    <col min="1673" max="1673" width="10.28515625" style="8" bestFit="1" customWidth="1"/>
    <col min="1674" max="1675" width="9.28515625" style="8" bestFit="1" customWidth="1"/>
    <col min="1676" max="1676" width="9.140625" style="8"/>
    <col min="1677" max="1677" width="10.28515625" style="8" bestFit="1" customWidth="1"/>
    <col min="1678" max="1679" width="9.28515625" style="8" bestFit="1" customWidth="1"/>
    <col min="1680" max="1680" width="9.140625" style="8"/>
    <col min="1681" max="1681" width="10.28515625" style="8" bestFit="1" customWidth="1"/>
    <col min="1682" max="1683" width="9.28515625" style="8" bestFit="1" customWidth="1"/>
    <col min="1684" max="1684" width="9.140625" style="8"/>
    <col min="1685" max="1685" width="10.28515625" style="8" bestFit="1" customWidth="1"/>
    <col min="1686" max="1687" width="9.28515625" style="8" bestFit="1" customWidth="1"/>
    <col min="1688" max="1688" width="9.140625" style="8"/>
    <col min="1689" max="1689" width="10.28515625" style="8" bestFit="1" customWidth="1"/>
    <col min="1690" max="1691" width="9.28515625" style="8" bestFit="1" customWidth="1"/>
    <col min="1692" max="1692" width="9.140625" style="8"/>
    <col min="1693" max="1693" width="10.28515625" style="8" bestFit="1" customWidth="1"/>
    <col min="1694" max="1695" width="9.28515625" style="8" bestFit="1" customWidth="1"/>
    <col min="1696" max="1696" width="9.140625" style="8"/>
    <col min="1697" max="1697" width="10.28515625" style="8" bestFit="1" customWidth="1"/>
    <col min="1698" max="1699" width="9.28515625" style="8" bestFit="1" customWidth="1"/>
    <col min="1700" max="1700" width="9.140625" style="8"/>
    <col min="1701" max="1701" width="10.28515625" style="8" bestFit="1" customWidth="1"/>
    <col min="1702" max="1703" width="9.28515625" style="8" bestFit="1" customWidth="1"/>
    <col min="1704" max="1704" width="9.140625" style="8"/>
    <col min="1705" max="1705" width="10.28515625" style="8" bestFit="1" customWidth="1"/>
    <col min="1706" max="1707" width="9.28515625" style="8" bestFit="1" customWidth="1"/>
    <col min="1708" max="1708" width="9.140625" style="8"/>
    <col min="1709" max="1709" width="10.28515625" style="8" bestFit="1" customWidth="1"/>
    <col min="1710" max="1711" width="9.28515625" style="8" bestFit="1" customWidth="1"/>
    <col min="1712" max="1712" width="9.140625" style="8"/>
    <col min="1713" max="1713" width="10.28515625" style="8" bestFit="1" customWidth="1"/>
    <col min="1714" max="1715" width="9.28515625" style="8" bestFit="1" customWidth="1"/>
    <col min="1716" max="1716" width="9.140625" style="8"/>
    <col min="1717" max="1717" width="10.28515625" style="8" bestFit="1" customWidth="1"/>
    <col min="1718" max="1719" width="9.28515625" style="8" bestFit="1" customWidth="1"/>
    <col min="1720" max="1720" width="9.140625" style="8"/>
    <col min="1721" max="1721" width="10.28515625" style="8" bestFit="1" customWidth="1"/>
    <col min="1722" max="1723" width="9.28515625" style="8" bestFit="1" customWidth="1"/>
    <col min="1724" max="1724" width="9.140625" style="8"/>
    <col min="1725" max="1725" width="10.28515625" style="8" bestFit="1" customWidth="1"/>
    <col min="1726" max="1727" width="9.28515625" style="8" bestFit="1" customWidth="1"/>
    <col min="1728" max="1728" width="9.140625" style="8"/>
    <col min="1729" max="1729" width="10.28515625" style="8" bestFit="1" customWidth="1"/>
    <col min="1730" max="1731" width="9.28515625" style="8" bestFit="1" customWidth="1"/>
    <col min="1732" max="1732" width="9.140625" style="8"/>
    <col min="1733" max="1733" width="10.28515625" style="8" bestFit="1" customWidth="1"/>
    <col min="1734" max="1735" width="9.28515625" style="8" bestFit="1" customWidth="1"/>
    <col min="1736" max="1736" width="9.140625" style="8"/>
    <col min="1737" max="1737" width="10.28515625" style="8" bestFit="1" customWidth="1"/>
    <col min="1738" max="1739" width="9.28515625" style="8" bestFit="1" customWidth="1"/>
    <col min="1740" max="1740" width="9.140625" style="8"/>
    <col min="1741" max="1741" width="10.28515625" style="8" bestFit="1" customWidth="1"/>
    <col min="1742" max="1743" width="9.28515625" style="8" bestFit="1" customWidth="1"/>
    <col min="1744" max="1744" width="9.140625" style="8"/>
    <col min="1745" max="1745" width="10.28515625" style="8" bestFit="1" customWidth="1"/>
    <col min="1746" max="1747" width="9.28515625" style="8" bestFit="1" customWidth="1"/>
    <col min="1748" max="1748" width="9.140625" style="8"/>
    <col min="1749" max="1749" width="10.28515625" style="8" bestFit="1" customWidth="1"/>
    <col min="1750" max="1751" width="9.28515625" style="8" bestFit="1" customWidth="1"/>
    <col min="1752" max="1752" width="9.140625" style="8"/>
    <col min="1753" max="1753" width="10.28515625" style="8" bestFit="1" customWidth="1"/>
    <col min="1754" max="1755" width="9.28515625" style="8" bestFit="1" customWidth="1"/>
    <col min="1756" max="1756" width="9.140625" style="8"/>
    <col min="1757" max="1757" width="10.28515625" style="8" bestFit="1" customWidth="1"/>
    <col min="1758" max="1759" width="9.28515625" style="8" bestFit="1" customWidth="1"/>
    <col min="1760" max="1760" width="9.140625" style="8"/>
    <col min="1761" max="1761" width="10.28515625" style="8" bestFit="1" customWidth="1"/>
    <col min="1762" max="1763" width="9.28515625" style="8" bestFit="1" customWidth="1"/>
    <col min="1764" max="1764" width="9.140625" style="8"/>
    <col min="1765" max="1765" width="10.28515625" style="8" bestFit="1" customWidth="1"/>
    <col min="1766" max="1767" width="9.28515625" style="8" bestFit="1" customWidth="1"/>
    <col min="1768" max="1768" width="9.140625" style="8"/>
    <col min="1769" max="1769" width="10.28515625" style="8" bestFit="1" customWidth="1"/>
    <col min="1770" max="1771" width="9.28515625" style="8" bestFit="1" customWidth="1"/>
    <col min="1772" max="1772" width="9.140625" style="8"/>
    <col min="1773" max="1773" width="10.28515625" style="8" bestFit="1" customWidth="1"/>
    <col min="1774" max="1775" width="9.28515625" style="8" bestFit="1" customWidth="1"/>
    <col min="1776" max="1776" width="9.140625" style="8"/>
    <col min="1777" max="1777" width="10.28515625" style="8" bestFit="1" customWidth="1"/>
    <col min="1778" max="1779" width="9.28515625" style="8" bestFit="1" customWidth="1"/>
    <col min="1780" max="1780" width="9.140625" style="8"/>
    <col min="1781" max="1781" width="10.28515625" style="8" bestFit="1" customWidth="1"/>
    <col min="1782" max="1783" width="9.28515625" style="8" bestFit="1" customWidth="1"/>
    <col min="1784" max="1784" width="9.140625" style="8"/>
    <col min="1785" max="1785" width="10.28515625" style="8" bestFit="1" customWidth="1"/>
    <col min="1786" max="1787" width="9.28515625" style="8" bestFit="1" customWidth="1"/>
    <col min="1788" max="1788" width="9.140625" style="8"/>
    <col min="1789" max="1789" width="10.28515625" style="8" bestFit="1" customWidth="1"/>
    <col min="1790" max="1791" width="9.28515625" style="8" bestFit="1" customWidth="1"/>
    <col min="1792" max="1792" width="9.140625" style="8"/>
    <col min="1793" max="1793" width="10.28515625" style="8" bestFit="1" customWidth="1"/>
    <col min="1794" max="1795" width="9.28515625" style="8" bestFit="1" customWidth="1"/>
    <col min="1796" max="1796" width="9.140625" style="8"/>
    <col min="1797" max="1797" width="10.28515625" style="8" bestFit="1" customWidth="1"/>
    <col min="1798" max="1799" width="9.28515625" style="8" bestFit="1" customWidth="1"/>
    <col min="1800" max="1800" width="9.140625" style="8"/>
    <col min="1801" max="1801" width="10.28515625" style="8" bestFit="1" customWidth="1"/>
    <col min="1802" max="1803" width="9.28515625" style="8" bestFit="1" customWidth="1"/>
    <col min="1804" max="1804" width="9.140625" style="8"/>
    <col min="1805" max="1805" width="10.28515625" style="8" bestFit="1" customWidth="1"/>
    <col min="1806" max="1807" width="9.28515625" style="8" bestFit="1" customWidth="1"/>
    <col min="1808" max="1808" width="9.140625" style="8"/>
    <col min="1809" max="1809" width="10.28515625" style="8" bestFit="1" customWidth="1"/>
    <col min="1810" max="1811" width="9.28515625" style="8" bestFit="1" customWidth="1"/>
    <col min="1812" max="1812" width="9.140625" style="8"/>
    <col min="1813" max="1813" width="10.28515625" style="8" bestFit="1" customWidth="1"/>
    <col min="1814" max="1815" width="9.28515625" style="8" bestFit="1" customWidth="1"/>
    <col min="1816" max="1816" width="9.140625" style="8"/>
    <col min="1817" max="1817" width="10.28515625" style="8" bestFit="1" customWidth="1"/>
    <col min="1818" max="1819" width="9.28515625" style="8" bestFit="1" customWidth="1"/>
    <col min="1820" max="1820" width="9.140625" style="8"/>
    <col min="1821" max="1821" width="10.28515625" style="8" bestFit="1" customWidth="1"/>
    <col min="1822" max="1823" width="9.28515625" style="8" bestFit="1" customWidth="1"/>
    <col min="1824" max="1824" width="9.140625" style="8"/>
    <col min="1825" max="1825" width="10.28515625" style="8" bestFit="1" customWidth="1"/>
    <col min="1826" max="1827" width="9.28515625" style="8" bestFit="1" customWidth="1"/>
    <col min="1828" max="1828" width="9.140625" style="8"/>
    <col min="1829" max="1829" width="10.28515625" style="8" bestFit="1" customWidth="1"/>
    <col min="1830" max="1831" width="9.28515625" style="8" bestFit="1" customWidth="1"/>
    <col min="1832" max="1832" width="9.140625" style="8"/>
    <col min="1833" max="1833" width="10.28515625" style="8" bestFit="1" customWidth="1"/>
    <col min="1834" max="1835" width="9.28515625" style="8" bestFit="1" customWidth="1"/>
    <col min="1836" max="1836" width="9.140625" style="8"/>
    <col min="1837" max="1837" width="10.28515625" style="8" bestFit="1" customWidth="1"/>
    <col min="1838" max="1839" width="9.28515625" style="8" bestFit="1" customWidth="1"/>
    <col min="1840" max="1840" width="9.140625" style="8"/>
    <col min="1841" max="1841" width="10.28515625" style="8" bestFit="1" customWidth="1"/>
    <col min="1842" max="1843" width="9.28515625" style="8" bestFit="1" customWidth="1"/>
    <col min="1844" max="1844" width="9.140625" style="8"/>
    <col min="1845" max="1845" width="10.28515625" style="8" bestFit="1" customWidth="1"/>
    <col min="1846" max="1847" width="9.28515625" style="8" bestFit="1" customWidth="1"/>
    <col min="1848" max="1848" width="9.140625" style="8"/>
    <col min="1849" max="1849" width="10.28515625" style="8" bestFit="1" customWidth="1"/>
    <col min="1850" max="1851" width="9.28515625" style="8" bestFit="1" customWidth="1"/>
    <col min="1852" max="1852" width="9.140625" style="8"/>
    <col min="1853" max="1853" width="10.28515625" style="8" bestFit="1" customWidth="1"/>
    <col min="1854" max="1855" width="9.28515625" style="8" bestFit="1" customWidth="1"/>
    <col min="1856" max="1856" width="9.140625" style="8"/>
    <col min="1857" max="1857" width="10.28515625" style="8" bestFit="1" customWidth="1"/>
    <col min="1858" max="1859" width="9.28515625" style="8" bestFit="1" customWidth="1"/>
    <col min="1860" max="1860" width="9.140625" style="8"/>
    <col min="1861" max="1861" width="10.28515625" style="8" bestFit="1" customWidth="1"/>
    <col min="1862" max="1863" width="9.28515625" style="8" bestFit="1" customWidth="1"/>
    <col min="1864" max="1864" width="9.140625" style="8"/>
    <col min="1865" max="1865" width="10.28515625" style="8" bestFit="1" customWidth="1"/>
    <col min="1866" max="1867" width="9.28515625" style="8" bestFit="1" customWidth="1"/>
    <col min="1868" max="1868" width="9.140625" style="8"/>
    <col min="1869" max="1869" width="10.28515625" style="8" bestFit="1" customWidth="1"/>
    <col min="1870" max="1871" width="9.28515625" style="8" bestFit="1" customWidth="1"/>
    <col min="1872" max="1872" width="9.140625" style="8"/>
    <col min="1873" max="1873" width="10.28515625" style="8" bestFit="1" customWidth="1"/>
    <col min="1874" max="1875" width="9.28515625" style="8" bestFit="1" customWidth="1"/>
    <col min="1876" max="1876" width="9.140625" style="8"/>
    <col min="1877" max="1877" width="10.28515625" style="8" bestFit="1" customWidth="1"/>
    <col min="1878" max="1879" width="9.28515625" style="8" bestFit="1" customWidth="1"/>
    <col min="1880" max="1880" width="9.140625" style="8"/>
    <col min="1881" max="1881" width="10.28515625" style="8" bestFit="1" customWidth="1"/>
    <col min="1882" max="1883" width="9.28515625" style="8" bestFit="1" customWidth="1"/>
    <col min="1884" max="1884" width="9.140625" style="8"/>
    <col min="1885" max="1885" width="10.28515625" style="8" bestFit="1" customWidth="1"/>
    <col min="1886" max="1887" width="9.28515625" style="8" bestFit="1" customWidth="1"/>
    <col min="1888" max="1888" width="9.140625" style="8"/>
    <col min="1889" max="1889" width="10.28515625" style="8" bestFit="1" customWidth="1"/>
    <col min="1890" max="1891" width="9.28515625" style="8" bestFit="1" customWidth="1"/>
    <col min="1892" max="1892" width="9.140625" style="8"/>
    <col min="1893" max="1893" width="10.28515625" style="8" bestFit="1" customWidth="1"/>
    <col min="1894" max="1895" width="9.28515625" style="8" bestFit="1" customWidth="1"/>
    <col min="1896" max="1896" width="9.140625" style="8"/>
    <col min="1897" max="1897" width="10.28515625" style="8" bestFit="1" customWidth="1"/>
    <col min="1898" max="1899" width="9.28515625" style="8" bestFit="1" customWidth="1"/>
    <col min="1900" max="1900" width="9.140625" style="8"/>
    <col min="1901" max="1901" width="10.28515625" style="8" bestFit="1" customWidth="1"/>
    <col min="1902" max="1903" width="9.28515625" style="8" bestFit="1" customWidth="1"/>
    <col min="1904" max="1904" width="9.140625" style="8"/>
    <col min="1905" max="1905" width="10.28515625" style="8" bestFit="1" customWidth="1"/>
    <col min="1906" max="1907" width="9.28515625" style="8" bestFit="1" customWidth="1"/>
    <col min="1908" max="1908" width="9.140625" style="8"/>
    <col min="1909" max="1909" width="10.28515625" style="8" bestFit="1" customWidth="1"/>
    <col min="1910" max="1911" width="9.28515625" style="8" bestFit="1" customWidth="1"/>
    <col min="1912" max="1912" width="9.140625" style="8"/>
    <col min="1913" max="1913" width="10.28515625" style="8" bestFit="1" customWidth="1"/>
    <col min="1914" max="1915" width="9.28515625" style="8" bestFit="1" customWidth="1"/>
    <col min="1916" max="1916" width="9.140625" style="8"/>
    <col min="1917" max="1917" width="10.28515625" style="8" bestFit="1" customWidth="1"/>
    <col min="1918" max="1919" width="9.28515625" style="8" bestFit="1" customWidth="1"/>
    <col min="1920" max="1920" width="9.140625" style="8"/>
    <col min="1921" max="1921" width="10.28515625" style="8" bestFit="1" customWidth="1"/>
    <col min="1922" max="1923" width="9.28515625" style="8" bestFit="1" customWidth="1"/>
    <col min="1924" max="1924" width="9.140625" style="8"/>
    <col min="1925" max="1925" width="10.28515625" style="8" bestFit="1" customWidth="1"/>
    <col min="1926" max="1927" width="9.28515625" style="8" bestFit="1" customWidth="1"/>
    <col min="1928" max="1928" width="9.140625" style="8"/>
    <col min="1929" max="1929" width="10.28515625" style="8" bestFit="1" customWidth="1"/>
    <col min="1930" max="1931" width="9.28515625" style="8" bestFit="1" customWidth="1"/>
    <col min="1932" max="1932" width="9.140625" style="8"/>
    <col min="1933" max="1933" width="10.28515625" style="8" bestFit="1" customWidth="1"/>
    <col min="1934" max="1935" width="9.28515625" style="8" bestFit="1" customWidth="1"/>
    <col min="1936" max="1936" width="9.140625" style="8"/>
    <col min="1937" max="1937" width="10.28515625" style="8" bestFit="1" customWidth="1"/>
    <col min="1938" max="1939" width="9.28515625" style="8" bestFit="1" customWidth="1"/>
    <col min="1940" max="1940" width="9.140625" style="8"/>
    <col min="1941" max="1941" width="10.28515625" style="8" bestFit="1" customWidth="1"/>
    <col min="1942" max="1943" width="9.28515625" style="8" bestFit="1" customWidth="1"/>
    <col min="1944" max="1944" width="9.140625" style="8"/>
    <col min="1945" max="1945" width="10.28515625" style="8" bestFit="1" customWidth="1"/>
    <col min="1946" max="1947" width="9.28515625" style="8" bestFit="1" customWidth="1"/>
    <col min="1948" max="1948" width="9.140625" style="8"/>
    <col min="1949" max="1949" width="10.28515625" style="8" bestFit="1" customWidth="1"/>
    <col min="1950" max="1951" width="9.28515625" style="8" bestFit="1" customWidth="1"/>
    <col min="1952" max="1952" width="9.140625" style="8"/>
    <col min="1953" max="1953" width="10.28515625" style="8" bestFit="1" customWidth="1"/>
    <col min="1954" max="1955" width="9.28515625" style="8" bestFit="1" customWidth="1"/>
    <col min="1956" max="1956" width="9.140625" style="8"/>
    <col min="1957" max="1957" width="10.28515625" style="8" bestFit="1" customWidth="1"/>
    <col min="1958" max="1959" width="9.28515625" style="8" bestFit="1" customWidth="1"/>
    <col min="1960" max="1960" width="9.140625" style="8"/>
    <col min="1961" max="1961" width="10.28515625" style="8" bestFit="1" customWidth="1"/>
    <col min="1962" max="1963" width="9.28515625" style="8" bestFit="1" customWidth="1"/>
    <col min="1964" max="1964" width="9.140625" style="8"/>
    <col min="1965" max="1965" width="10.28515625" style="8" bestFit="1" customWidth="1"/>
    <col min="1966" max="1967" width="9.28515625" style="8" bestFit="1" customWidth="1"/>
    <col min="1968" max="1968" width="9.140625" style="8"/>
    <col min="1969" max="1969" width="10.28515625" style="8" bestFit="1" customWidth="1"/>
    <col min="1970" max="1971" width="9.28515625" style="8" bestFit="1" customWidth="1"/>
    <col min="1972" max="1972" width="9.140625" style="8"/>
    <col min="1973" max="1973" width="10.28515625" style="8" bestFit="1" customWidth="1"/>
    <col min="1974" max="1975" width="9.28515625" style="8" bestFit="1" customWidth="1"/>
    <col min="1976" max="1976" width="9.140625" style="8"/>
    <col min="1977" max="1977" width="10.28515625" style="8" bestFit="1" customWidth="1"/>
    <col min="1978" max="1979" width="9.28515625" style="8" bestFit="1" customWidth="1"/>
    <col min="1980" max="1980" width="9.140625" style="8"/>
    <col min="1981" max="1981" width="10.28515625" style="8" bestFit="1" customWidth="1"/>
    <col min="1982" max="1983" width="9.28515625" style="8" bestFit="1" customWidth="1"/>
    <col min="1984" max="1984" width="9.140625" style="8"/>
    <col min="1985" max="1985" width="10.28515625" style="8" bestFit="1" customWidth="1"/>
    <col min="1986" max="1987" width="9.28515625" style="8" bestFit="1" customWidth="1"/>
    <col min="1988" max="1988" width="9.140625" style="8"/>
    <col min="1989" max="1989" width="10.28515625" style="8" bestFit="1" customWidth="1"/>
    <col min="1990" max="1991" width="9.28515625" style="8" bestFit="1" customWidth="1"/>
    <col min="1992" max="1992" width="9.140625" style="8"/>
    <col min="1993" max="1993" width="10.28515625" style="8" bestFit="1" customWidth="1"/>
    <col min="1994" max="1995" width="9.28515625" style="8" bestFit="1" customWidth="1"/>
    <col min="1996" max="1996" width="9.140625" style="8"/>
    <col min="1997" max="1997" width="10.28515625" style="8" bestFit="1" customWidth="1"/>
    <col min="1998" max="1999" width="9.28515625" style="8" bestFit="1" customWidth="1"/>
    <col min="2000" max="2000" width="9.140625" style="8"/>
    <col min="2001" max="2001" width="10.28515625" style="8" bestFit="1" customWidth="1"/>
    <col min="2002" max="2003" width="9.28515625" style="8" bestFit="1" customWidth="1"/>
    <col min="2004" max="2004" width="9.140625" style="8"/>
    <col min="2005" max="2005" width="10.28515625" style="8" bestFit="1" customWidth="1"/>
    <col min="2006" max="2007" width="9.28515625" style="8" bestFit="1" customWidth="1"/>
    <col min="2008" max="2008" width="9.140625" style="8"/>
    <col min="2009" max="2009" width="10.28515625" style="8" bestFit="1" customWidth="1"/>
    <col min="2010" max="2011" width="9.28515625" style="8" bestFit="1" customWidth="1"/>
    <col min="2012" max="2012" width="9.140625" style="8"/>
    <col min="2013" max="2013" width="10.28515625" style="8" bestFit="1" customWidth="1"/>
    <col min="2014" max="2015" width="9.28515625" style="8" bestFit="1" customWidth="1"/>
    <col min="2016" max="2016" width="9.140625" style="8"/>
    <col min="2017" max="2017" width="10.28515625" style="8" bestFit="1" customWidth="1"/>
    <col min="2018" max="2019" width="9.28515625" style="8" bestFit="1" customWidth="1"/>
    <col min="2020" max="2020" width="9.140625" style="8"/>
    <col min="2021" max="2021" width="10.28515625" style="8" bestFit="1" customWidth="1"/>
    <col min="2022" max="2023" width="9.28515625" style="8" bestFit="1" customWidth="1"/>
    <col min="2024" max="2024" width="9.140625" style="8"/>
    <col min="2025" max="2025" width="10.28515625" style="8" bestFit="1" customWidth="1"/>
    <col min="2026" max="2027" width="9.28515625" style="8" bestFit="1" customWidth="1"/>
    <col min="2028" max="2028" width="9.140625" style="8"/>
    <col min="2029" max="2029" width="10.28515625" style="8" bestFit="1" customWidth="1"/>
    <col min="2030" max="2031" width="9.28515625" style="8" bestFit="1" customWidth="1"/>
    <col min="2032" max="2032" width="9.140625" style="8"/>
    <col min="2033" max="2033" width="10.28515625" style="8" bestFit="1" customWidth="1"/>
    <col min="2034" max="2035" width="9.28515625" style="8" bestFit="1" customWidth="1"/>
    <col min="2036" max="2036" width="9.140625" style="8"/>
    <col min="2037" max="2037" width="10.28515625" style="8" bestFit="1" customWidth="1"/>
    <col min="2038" max="2039" width="9.28515625" style="8" bestFit="1" customWidth="1"/>
    <col min="2040" max="2040" width="9.140625" style="8"/>
    <col min="2041" max="2041" width="10.28515625" style="8" bestFit="1" customWidth="1"/>
    <col min="2042" max="2043" width="9.28515625" style="8" bestFit="1" customWidth="1"/>
    <col min="2044" max="2044" width="9.140625" style="8"/>
    <col min="2045" max="2045" width="10.28515625" style="8" bestFit="1" customWidth="1"/>
    <col min="2046" max="2047" width="9.28515625" style="8" bestFit="1" customWidth="1"/>
    <col min="2048" max="2048" width="9.140625" style="8"/>
    <col min="2049" max="2049" width="10.28515625" style="8" bestFit="1" customWidth="1"/>
    <col min="2050" max="2051" width="9.28515625" style="8" bestFit="1" customWidth="1"/>
    <col min="2052" max="2052" width="9.140625" style="8"/>
    <col min="2053" max="2053" width="10.28515625" style="8" bestFit="1" customWidth="1"/>
    <col min="2054" max="2055" width="9.28515625" style="8" bestFit="1" customWidth="1"/>
    <col min="2056" max="2056" width="9.140625" style="8"/>
    <col min="2057" max="2057" width="10.28515625" style="8" bestFit="1" customWidth="1"/>
    <col min="2058" max="2059" width="9.28515625" style="8" bestFit="1" customWidth="1"/>
    <col min="2060" max="2060" width="9.140625" style="8"/>
    <col min="2061" max="2061" width="10.28515625" style="8" bestFit="1" customWidth="1"/>
    <col min="2062" max="2063" width="9.28515625" style="8" bestFit="1" customWidth="1"/>
    <col min="2064" max="2064" width="9.140625" style="8"/>
    <col min="2065" max="2065" width="10.28515625" style="8" bestFit="1" customWidth="1"/>
    <col min="2066" max="2067" width="9.28515625" style="8" bestFit="1" customWidth="1"/>
    <col min="2068" max="2068" width="9.140625" style="8"/>
    <col min="2069" max="2069" width="10.28515625" style="8" bestFit="1" customWidth="1"/>
    <col min="2070" max="2071" width="9.28515625" style="8" bestFit="1" customWidth="1"/>
    <col min="2072" max="2072" width="9.140625" style="8"/>
    <col min="2073" max="2073" width="10.28515625" style="8" bestFit="1" customWidth="1"/>
    <col min="2074" max="2075" width="9.28515625" style="8" bestFit="1" customWidth="1"/>
    <col min="2076" max="2076" width="9.140625" style="8"/>
    <col min="2077" max="2077" width="10.28515625" style="8" bestFit="1" customWidth="1"/>
    <col min="2078" max="2079" width="9.28515625" style="8" bestFit="1" customWidth="1"/>
    <col min="2080" max="2080" width="9.140625" style="8"/>
    <col min="2081" max="2081" width="10.28515625" style="8" bestFit="1" customWidth="1"/>
    <col min="2082" max="2083" width="9.28515625" style="8" bestFit="1" customWidth="1"/>
    <col min="2084" max="2084" width="9.140625" style="8"/>
    <col min="2085" max="2085" width="10.28515625" style="8" bestFit="1" customWidth="1"/>
    <col min="2086" max="2087" width="9.28515625" style="8" bestFit="1" customWidth="1"/>
    <col min="2088" max="2088" width="9.140625" style="8"/>
    <col min="2089" max="2089" width="10.28515625" style="8" bestFit="1" customWidth="1"/>
    <col min="2090" max="2091" width="9.28515625" style="8" bestFit="1" customWidth="1"/>
    <col min="2092" max="2092" width="9.140625" style="8"/>
    <col min="2093" max="2093" width="10.28515625" style="8" bestFit="1" customWidth="1"/>
    <col min="2094" max="2095" width="9.28515625" style="8" bestFit="1" customWidth="1"/>
    <col min="2096" max="2096" width="9.140625" style="8"/>
    <col min="2097" max="2097" width="10.28515625" style="8" bestFit="1" customWidth="1"/>
    <col min="2098" max="2099" width="9.28515625" style="8" bestFit="1" customWidth="1"/>
    <col min="2100" max="2100" width="9.140625" style="8"/>
    <col min="2101" max="2101" width="10.28515625" style="8" bestFit="1" customWidth="1"/>
    <col min="2102" max="2103" width="9.28515625" style="8" bestFit="1" customWidth="1"/>
    <col min="2104" max="2104" width="9.140625" style="8"/>
    <col min="2105" max="2105" width="10.28515625" style="8" bestFit="1" customWidth="1"/>
    <col min="2106" max="2107" width="9.28515625" style="8" bestFit="1" customWidth="1"/>
    <col min="2108" max="2108" width="9.140625" style="8"/>
    <col min="2109" max="2109" width="10.28515625" style="8" bestFit="1" customWidth="1"/>
    <col min="2110" max="2111" width="9.28515625" style="8" bestFit="1" customWidth="1"/>
    <col min="2112" max="2112" width="9.140625" style="8"/>
    <col min="2113" max="2113" width="10.28515625" style="8" bestFit="1" customWidth="1"/>
    <col min="2114" max="2115" width="9.28515625" style="8" bestFit="1" customWidth="1"/>
    <col min="2116" max="2116" width="9.140625" style="8"/>
    <col min="2117" max="2117" width="10.28515625" style="8" bestFit="1" customWidth="1"/>
    <col min="2118" max="2119" width="9.28515625" style="8" bestFit="1" customWidth="1"/>
    <col min="2120" max="2120" width="9.140625" style="8"/>
    <col min="2121" max="2121" width="10.28515625" style="8" bestFit="1" customWidth="1"/>
    <col min="2122" max="2123" width="9.28515625" style="8" bestFit="1" customWidth="1"/>
    <col min="2124" max="2124" width="9.140625" style="8"/>
    <col min="2125" max="2125" width="10.28515625" style="8" bestFit="1" customWidth="1"/>
    <col min="2126" max="2127" width="9.28515625" style="8" bestFit="1" customWidth="1"/>
    <col min="2128" max="2128" width="9.140625" style="8"/>
    <col min="2129" max="2129" width="10.28515625" style="8" bestFit="1" customWidth="1"/>
    <col min="2130" max="2131" width="9.28515625" style="8" bestFit="1" customWidth="1"/>
    <col min="2132" max="2132" width="9.140625" style="8"/>
    <col min="2133" max="2133" width="10.28515625" style="8" bestFit="1" customWidth="1"/>
    <col min="2134" max="2135" width="9.28515625" style="8" bestFit="1" customWidth="1"/>
    <col min="2136" max="2136" width="9.140625" style="8"/>
    <col min="2137" max="2137" width="10.28515625" style="8" bestFit="1" customWidth="1"/>
    <col min="2138" max="2139" width="9.28515625" style="8" bestFit="1" customWidth="1"/>
    <col min="2140" max="2140" width="9.140625" style="8"/>
    <col min="2141" max="2141" width="10.28515625" style="8" bestFit="1" customWidth="1"/>
    <col min="2142" max="2143" width="9.28515625" style="8" bestFit="1" customWidth="1"/>
    <col min="2144" max="2144" width="9.140625" style="8"/>
    <col min="2145" max="2145" width="10.28515625" style="8" bestFit="1" customWidth="1"/>
    <col min="2146" max="2147" width="9.28515625" style="8" bestFit="1" customWidth="1"/>
    <col min="2148" max="2148" width="9.140625" style="8"/>
    <col min="2149" max="2149" width="10.28515625" style="8" bestFit="1" customWidth="1"/>
    <col min="2150" max="2151" width="9.28515625" style="8" bestFit="1" customWidth="1"/>
    <col min="2152" max="2152" width="9.140625" style="8"/>
    <col min="2153" max="2153" width="10.28515625" style="8" bestFit="1" customWidth="1"/>
    <col min="2154" max="2155" width="9.28515625" style="8" bestFit="1" customWidth="1"/>
    <col min="2156" max="2156" width="9.140625" style="8"/>
    <col min="2157" max="2157" width="10.28515625" style="8" bestFit="1" customWidth="1"/>
    <col min="2158" max="2159" width="9.28515625" style="8" bestFit="1" customWidth="1"/>
    <col min="2160" max="2160" width="9.140625" style="8"/>
    <col min="2161" max="2161" width="10.28515625" style="8" bestFit="1" customWidth="1"/>
    <col min="2162" max="2163" width="9.28515625" style="8" bestFit="1" customWidth="1"/>
    <col min="2164" max="2164" width="9.140625" style="8"/>
    <col min="2165" max="2165" width="10.28515625" style="8" bestFit="1" customWidth="1"/>
    <col min="2166" max="2167" width="9.28515625" style="8" bestFit="1" customWidth="1"/>
    <col min="2168" max="2168" width="9.140625" style="8"/>
    <col min="2169" max="2169" width="10.28515625" style="8" bestFit="1" customWidth="1"/>
    <col min="2170" max="2171" width="9.28515625" style="8" bestFit="1" customWidth="1"/>
    <col min="2172" max="2172" width="9.140625" style="8"/>
    <col min="2173" max="2173" width="10.28515625" style="8" bestFit="1" customWidth="1"/>
    <col min="2174" max="2175" width="9.28515625" style="8" bestFit="1" customWidth="1"/>
    <col min="2176" max="2176" width="9.140625" style="8"/>
    <col min="2177" max="2177" width="10.28515625" style="8" bestFit="1" customWidth="1"/>
    <col min="2178" max="2179" width="9.28515625" style="8" bestFit="1" customWidth="1"/>
    <col min="2180" max="2180" width="9.140625" style="8"/>
    <col min="2181" max="2181" width="10.28515625" style="8" bestFit="1" customWidth="1"/>
    <col min="2182" max="2183" width="9.28515625" style="8" bestFit="1" customWidth="1"/>
    <col min="2184" max="2184" width="9.140625" style="8"/>
    <col min="2185" max="2185" width="10.28515625" style="8" bestFit="1" customWidth="1"/>
    <col min="2186" max="2187" width="9.28515625" style="8" bestFit="1" customWidth="1"/>
    <col min="2188" max="2188" width="9.140625" style="8"/>
    <col min="2189" max="2189" width="10.28515625" style="8" bestFit="1" customWidth="1"/>
    <col min="2190" max="2191" width="9.28515625" style="8" bestFit="1" customWidth="1"/>
    <col min="2192" max="2192" width="9.140625" style="8"/>
    <col min="2193" max="2193" width="10.28515625" style="8" bestFit="1" customWidth="1"/>
    <col min="2194" max="2195" width="9.28515625" style="8" bestFit="1" customWidth="1"/>
    <col min="2196" max="2196" width="9.140625" style="8"/>
    <col min="2197" max="2197" width="10.28515625" style="8" bestFit="1" customWidth="1"/>
    <col min="2198" max="2199" width="9.28515625" style="8" bestFit="1" customWidth="1"/>
    <col min="2200" max="2200" width="9.140625" style="8"/>
    <col min="2201" max="2201" width="10.28515625" style="8" bestFit="1" customWidth="1"/>
    <col min="2202" max="2203" width="9.28515625" style="8" bestFit="1" customWidth="1"/>
    <col min="2204" max="2204" width="9.140625" style="8"/>
    <col min="2205" max="2205" width="10.28515625" style="8" bestFit="1" customWidth="1"/>
    <col min="2206" max="2207" width="9.28515625" style="8" bestFit="1" customWidth="1"/>
    <col min="2208" max="2208" width="9.140625" style="8"/>
    <col min="2209" max="2209" width="10.28515625" style="8" bestFit="1" customWidth="1"/>
    <col min="2210" max="2211" width="9.28515625" style="8" bestFit="1" customWidth="1"/>
    <col min="2212" max="2212" width="9.140625" style="8"/>
    <col min="2213" max="2213" width="10.28515625" style="8" bestFit="1" customWidth="1"/>
    <col min="2214" max="2215" width="9.28515625" style="8" bestFit="1" customWidth="1"/>
    <col min="2216" max="2216" width="9.140625" style="8"/>
    <col min="2217" max="2217" width="10.28515625" style="8" bestFit="1" customWidth="1"/>
    <col min="2218" max="2219" width="9.28515625" style="8" bestFit="1" customWidth="1"/>
    <col min="2220" max="2220" width="9.140625" style="8"/>
    <col min="2221" max="2221" width="10.28515625" style="8" bestFit="1" customWidth="1"/>
    <col min="2222" max="2223" width="9.28515625" style="8" bestFit="1" customWidth="1"/>
    <col min="2224" max="2224" width="9.140625" style="8"/>
    <col min="2225" max="2225" width="10.28515625" style="8" bestFit="1" customWidth="1"/>
    <col min="2226" max="2227" width="9.28515625" style="8" bestFit="1" customWidth="1"/>
    <col min="2228" max="2228" width="9.140625" style="8"/>
    <col min="2229" max="2229" width="10.28515625" style="8" bestFit="1" customWidth="1"/>
    <col min="2230" max="2231" width="9.28515625" style="8" bestFit="1" customWidth="1"/>
    <col min="2232" max="2232" width="9.140625" style="8"/>
    <col min="2233" max="2233" width="10.28515625" style="8" bestFit="1" customWidth="1"/>
    <col min="2234" max="2235" width="9.28515625" style="8" bestFit="1" customWidth="1"/>
    <col min="2236" max="2236" width="9.140625" style="8"/>
    <col min="2237" max="2237" width="10.28515625" style="8" bestFit="1" customWidth="1"/>
    <col min="2238" max="2239" width="9.28515625" style="8" bestFit="1" customWidth="1"/>
    <col min="2240" max="2240" width="9.140625" style="8"/>
    <col min="2241" max="2241" width="10.28515625" style="8" bestFit="1" customWidth="1"/>
    <col min="2242" max="2243" width="9.28515625" style="8" bestFit="1" customWidth="1"/>
    <col min="2244" max="2244" width="9.140625" style="8"/>
    <col min="2245" max="2245" width="10.28515625" style="8" bestFit="1" customWidth="1"/>
    <col min="2246" max="2247" width="9.28515625" style="8" bestFit="1" customWidth="1"/>
    <col min="2248" max="2248" width="9.140625" style="8"/>
    <col min="2249" max="2249" width="10.28515625" style="8" bestFit="1" customWidth="1"/>
    <col min="2250" max="2251" width="9.28515625" style="8" bestFit="1" customWidth="1"/>
    <col min="2252" max="2252" width="9.140625" style="8"/>
    <col min="2253" max="2253" width="10.28515625" style="8" bestFit="1" customWidth="1"/>
    <col min="2254" max="2255" width="9.28515625" style="8" bestFit="1" customWidth="1"/>
    <col min="2256" max="2256" width="9.140625" style="8"/>
    <col min="2257" max="2257" width="10.28515625" style="8" bestFit="1" customWidth="1"/>
    <col min="2258" max="2259" width="9.28515625" style="8" bestFit="1" customWidth="1"/>
    <col min="2260" max="2260" width="9.140625" style="8"/>
    <col min="2261" max="2261" width="10.28515625" style="8" bestFit="1" customWidth="1"/>
    <col min="2262" max="2263" width="9.28515625" style="8" bestFit="1" customWidth="1"/>
    <col min="2264" max="2264" width="9.140625" style="8"/>
    <col min="2265" max="2265" width="10.28515625" style="8" bestFit="1" customWidth="1"/>
    <col min="2266" max="2267" width="9.28515625" style="8" bestFit="1" customWidth="1"/>
    <col min="2268" max="2268" width="9.140625" style="8"/>
    <col min="2269" max="2269" width="10.28515625" style="8" bestFit="1" customWidth="1"/>
    <col min="2270" max="2271" width="9.28515625" style="8" bestFit="1" customWidth="1"/>
    <col min="2272" max="2272" width="9.140625" style="8"/>
    <col min="2273" max="2273" width="10.28515625" style="8" bestFit="1" customWidth="1"/>
    <col min="2274" max="2275" width="9.28515625" style="8" bestFit="1" customWidth="1"/>
    <col min="2276" max="2276" width="9.140625" style="8"/>
    <col min="2277" max="2277" width="10.28515625" style="8" bestFit="1" customWidth="1"/>
    <col min="2278" max="2279" width="9.28515625" style="8" bestFit="1" customWidth="1"/>
    <col min="2280" max="2280" width="9.140625" style="8"/>
    <col min="2281" max="2281" width="10.28515625" style="8" bestFit="1" customWidth="1"/>
    <col min="2282" max="2283" width="9.28515625" style="8" bestFit="1" customWidth="1"/>
    <col min="2284" max="2284" width="9.140625" style="8"/>
    <col min="2285" max="2285" width="10.28515625" style="8" bestFit="1" customWidth="1"/>
    <col min="2286" max="2287" width="9.28515625" style="8" bestFit="1" customWidth="1"/>
    <col min="2288" max="2288" width="9.140625" style="8"/>
    <col min="2289" max="2289" width="10.28515625" style="8" bestFit="1" customWidth="1"/>
    <col min="2290" max="2291" width="9.28515625" style="8" bestFit="1" customWidth="1"/>
    <col min="2292" max="2292" width="9.140625" style="8"/>
    <col min="2293" max="2293" width="10.28515625" style="8" bestFit="1" customWidth="1"/>
    <col min="2294" max="2295" width="9.28515625" style="8" bestFit="1" customWidth="1"/>
    <col min="2296" max="2296" width="9.140625" style="8"/>
    <col min="2297" max="2297" width="10.28515625" style="8" bestFit="1" customWidth="1"/>
    <col min="2298" max="2299" width="9.28515625" style="8" bestFit="1" customWidth="1"/>
    <col min="2300" max="2300" width="9.140625" style="8"/>
    <col min="2301" max="2301" width="10.28515625" style="8" bestFit="1" customWidth="1"/>
    <col min="2302" max="2303" width="9.28515625" style="8" bestFit="1" customWidth="1"/>
    <col min="2304" max="2304" width="9.140625" style="8"/>
    <col min="2305" max="2305" width="10.28515625" style="8" bestFit="1" customWidth="1"/>
    <col min="2306" max="2307" width="9.28515625" style="8" bestFit="1" customWidth="1"/>
    <col min="2308" max="2308" width="9.140625" style="8"/>
    <col min="2309" max="2309" width="10.28515625" style="8" bestFit="1" customWidth="1"/>
    <col min="2310" max="2311" width="9.28515625" style="8" bestFit="1" customWidth="1"/>
    <col min="2312" max="2312" width="9.140625" style="8"/>
    <col min="2313" max="2313" width="10.28515625" style="8" bestFit="1" customWidth="1"/>
    <col min="2314" max="2315" width="9.28515625" style="8" bestFit="1" customWidth="1"/>
    <col min="2316" max="2316" width="9.140625" style="8"/>
    <col min="2317" max="2317" width="10.28515625" style="8" bestFit="1" customWidth="1"/>
    <col min="2318" max="2319" width="9.28515625" style="8" bestFit="1" customWidth="1"/>
    <col min="2320" max="2320" width="9.140625" style="8"/>
    <col min="2321" max="2321" width="10.28515625" style="8" bestFit="1" customWidth="1"/>
    <col min="2322" max="2323" width="9.28515625" style="8" bestFit="1" customWidth="1"/>
    <col min="2324" max="2324" width="9.140625" style="8"/>
    <col min="2325" max="2325" width="10.28515625" style="8" bestFit="1" customWidth="1"/>
    <col min="2326" max="2327" width="9.28515625" style="8" bestFit="1" customWidth="1"/>
    <col min="2328" max="2328" width="9.140625" style="8"/>
    <col min="2329" max="2329" width="10.28515625" style="8" bestFit="1" customWidth="1"/>
    <col min="2330" max="2331" width="9.28515625" style="8" bestFit="1" customWidth="1"/>
    <col min="2332" max="2332" width="9.140625" style="8"/>
    <col min="2333" max="2333" width="10.28515625" style="8" bestFit="1" customWidth="1"/>
    <col min="2334" max="2335" width="9.28515625" style="8" bestFit="1" customWidth="1"/>
    <col min="2336" max="2336" width="9.140625" style="8"/>
    <col min="2337" max="2337" width="10.28515625" style="8" bestFit="1" customWidth="1"/>
    <col min="2338" max="2339" width="9.28515625" style="8" bestFit="1" customWidth="1"/>
    <col min="2340" max="2340" width="9.140625" style="8"/>
    <col min="2341" max="2341" width="10.28515625" style="8" bestFit="1" customWidth="1"/>
    <col min="2342" max="2343" width="9.28515625" style="8" bestFit="1" customWidth="1"/>
    <col min="2344" max="2344" width="9.140625" style="8"/>
    <col min="2345" max="2345" width="10.28515625" style="8" bestFit="1" customWidth="1"/>
    <col min="2346" max="2347" width="9.28515625" style="8" bestFit="1" customWidth="1"/>
    <col min="2348" max="2348" width="9.140625" style="8"/>
    <col min="2349" max="2349" width="10.28515625" style="8" bestFit="1" customWidth="1"/>
    <col min="2350" max="2351" width="9.28515625" style="8" bestFit="1" customWidth="1"/>
    <col min="2352" max="2352" width="9.140625" style="8"/>
    <col min="2353" max="2353" width="10.28515625" style="8" bestFit="1" customWidth="1"/>
    <col min="2354" max="2355" width="9.28515625" style="8" bestFit="1" customWidth="1"/>
    <col min="2356" max="2356" width="9.140625" style="8"/>
    <col min="2357" max="2357" width="10.28515625" style="8" bestFit="1" customWidth="1"/>
    <col min="2358" max="2359" width="9.28515625" style="8" bestFit="1" customWidth="1"/>
    <col min="2360" max="2360" width="9.140625" style="8"/>
    <col min="2361" max="2361" width="10.28515625" style="8" bestFit="1" customWidth="1"/>
    <col min="2362" max="2363" width="9.28515625" style="8" bestFit="1" customWidth="1"/>
    <col min="2364" max="2364" width="9.140625" style="8"/>
    <col min="2365" max="2365" width="10.28515625" style="8" bestFit="1" customWidth="1"/>
    <col min="2366" max="2367" width="9.28515625" style="8" bestFit="1" customWidth="1"/>
    <col min="2368" max="2368" width="9.140625" style="8"/>
    <col min="2369" max="2369" width="10.28515625" style="8" bestFit="1" customWidth="1"/>
    <col min="2370" max="2371" width="9.28515625" style="8" bestFit="1" customWidth="1"/>
    <col min="2372" max="2372" width="9.140625" style="8"/>
    <col min="2373" max="2373" width="10.28515625" style="8" bestFit="1" customWidth="1"/>
    <col min="2374" max="2375" width="9.28515625" style="8" bestFit="1" customWidth="1"/>
    <col min="2376" max="2376" width="9.140625" style="8"/>
    <col min="2377" max="2377" width="10.28515625" style="8" bestFit="1" customWidth="1"/>
    <col min="2378" max="2379" width="9.28515625" style="8" bestFit="1" customWidth="1"/>
    <col min="2380" max="2380" width="9.140625" style="8"/>
    <col min="2381" max="2381" width="10.28515625" style="8" bestFit="1" customWidth="1"/>
    <col min="2382" max="2383" width="9.28515625" style="8" bestFit="1" customWidth="1"/>
    <col min="2384" max="2384" width="9.140625" style="8"/>
    <col min="2385" max="2385" width="10.28515625" style="8" bestFit="1" customWidth="1"/>
    <col min="2386" max="2387" width="9.28515625" style="8" bestFit="1" customWidth="1"/>
    <col min="2388" max="2388" width="9.140625" style="8"/>
    <col min="2389" max="2389" width="10.28515625" style="8" bestFit="1" customWidth="1"/>
    <col min="2390" max="2391" width="9.28515625" style="8" bestFit="1" customWidth="1"/>
    <col min="2392" max="2392" width="9.140625" style="8"/>
    <col min="2393" max="2393" width="10.28515625" style="8" bestFit="1" customWidth="1"/>
    <col min="2394" max="2395" width="9.28515625" style="8" bestFit="1" customWidth="1"/>
    <col min="2396" max="2396" width="9.140625" style="8"/>
    <col min="2397" max="2397" width="10.28515625" style="8" bestFit="1" customWidth="1"/>
    <col min="2398" max="2399" width="9.28515625" style="8" bestFit="1" customWidth="1"/>
    <col min="2400" max="2400" width="9.140625" style="8"/>
    <col min="2401" max="2401" width="10.28515625" style="8" bestFit="1" customWidth="1"/>
    <col min="2402" max="2403" width="9.28515625" style="8" bestFit="1" customWidth="1"/>
    <col min="2404" max="2404" width="9.140625" style="8"/>
    <col min="2405" max="2405" width="10.28515625" style="8" bestFit="1" customWidth="1"/>
    <col min="2406" max="2407" width="9.28515625" style="8" bestFit="1" customWidth="1"/>
    <col min="2408" max="2408" width="9.140625" style="8"/>
    <col min="2409" max="2409" width="10.28515625" style="8" bestFit="1" customWidth="1"/>
    <col min="2410" max="2411" width="9.28515625" style="8" bestFit="1" customWidth="1"/>
    <col min="2412" max="2412" width="9.140625" style="8"/>
    <col min="2413" max="2413" width="10.28515625" style="8" bestFit="1" customWidth="1"/>
    <col min="2414" max="2415" width="9.28515625" style="8" bestFit="1" customWidth="1"/>
    <col min="2416" max="2416" width="9.140625" style="8"/>
    <col min="2417" max="2417" width="10.28515625" style="8" bestFit="1" customWidth="1"/>
    <col min="2418" max="2419" width="9.28515625" style="8" bestFit="1" customWidth="1"/>
    <col min="2420" max="2420" width="9.140625" style="8"/>
    <col min="2421" max="2421" width="10.28515625" style="8" bestFit="1" customWidth="1"/>
    <col min="2422" max="2423" width="9.28515625" style="8" bestFit="1" customWidth="1"/>
    <col min="2424" max="2424" width="9.140625" style="8"/>
    <col min="2425" max="2425" width="10.28515625" style="8" bestFit="1" customWidth="1"/>
    <col min="2426" max="2427" width="9.28515625" style="8" bestFit="1" customWidth="1"/>
    <col min="2428" max="2428" width="9.140625" style="8"/>
    <col min="2429" max="2429" width="10.28515625" style="8" bestFit="1" customWidth="1"/>
    <col min="2430" max="2431" width="9.28515625" style="8" bestFit="1" customWidth="1"/>
    <col min="2432" max="2432" width="9.140625" style="8"/>
    <col min="2433" max="2433" width="10.28515625" style="8" bestFit="1" customWidth="1"/>
    <col min="2434" max="2435" width="9.28515625" style="8" bestFit="1" customWidth="1"/>
    <col min="2436" max="2436" width="9.140625" style="8"/>
    <col min="2437" max="2437" width="10.28515625" style="8" bestFit="1" customWidth="1"/>
    <col min="2438" max="2439" width="9.28515625" style="8" bestFit="1" customWidth="1"/>
    <col min="2440" max="2440" width="9.140625" style="8"/>
    <col min="2441" max="2441" width="10.28515625" style="8" bestFit="1" customWidth="1"/>
    <col min="2442" max="2443" width="9.28515625" style="8" bestFit="1" customWidth="1"/>
    <col min="2444" max="2444" width="9.140625" style="8"/>
    <col min="2445" max="2445" width="10.28515625" style="8" bestFit="1" customWidth="1"/>
    <col min="2446" max="2447" width="9.28515625" style="8" bestFit="1" customWidth="1"/>
    <col min="2448" max="2448" width="9.140625" style="8"/>
    <col min="2449" max="2449" width="10.28515625" style="8" bestFit="1" customWidth="1"/>
    <col min="2450" max="2451" width="9.28515625" style="8" bestFit="1" customWidth="1"/>
    <col min="2452" max="2452" width="9.140625" style="8"/>
    <col min="2453" max="2453" width="10.28515625" style="8" bestFit="1" customWidth="1"/>
    <col min="2454" max="2455" width="9.28515625" style="8" bestFit="1" customWidth="1"/>
    <col min="2456" max="2456" width="9.140625" style="8"/>
    <col min="2457" max="2457" width="10.28515625" style="8" bestFit="1" customWidth="1"/>
    <col min="2458" max="2459" width="9.28515625" style="8" bestFit="1" customWidth="1"/>
    <col min="2460" max="2460" width="9.140625" style="8"/>
    <col min="2461" max="2461" width="10.28515625" style="8" bestFit="1" customWidth="1"/>
    <col min="2462" max="2463" width="9.28515625" style="8" bestFit="1" customWidth="1"/>
    <col min="2464" max="2464" width="9.140625" style="8"/>
    <col min="2465" max="2465" width="10.28515625" style="8" bestFit="1" customWidth="1"/>
    <col min="2466" max="2467" width="9.28515625" style="8" bestFit="1" customWidth="1"/>
    <col min="2468" max="2468" width="9.140625" style="8"/>
    <col min="2469" max="2469" width="10.28515625" style="8" bestFit="1" customWidth="1"/>
    <col min="2470" max="2471" width="9.28515625" style="8" bestFit="1" customWidth="1"/>
    <col min="2472" max="2472" width="9.140625" style="8"/>
    <col min="2473" max="2473" width="10.28515625" style="8" bestFit="1" customWidth="1"/>
    <col min="2474" max="2475" width="9.28515625" style="8" bestFit="1" customWidth="1"/>
    <col min="2476" max="2476" width="9.140625" style="8"/>
    <col min="2477" max="2477" width="10.28515625" style="8" bestFit="1" customWidth="1"/>
    <col min="2478" max="2479" width="9.28515625" style="8" bestFit="1" customWidth="1"/>
    <col min="2480" max="2480" width="9.140625" style="8"/>
    <col min="2481" max="2481" width="10.28515625" style="8" bestFit="1" customWidth="1"/>
    <col min="2482" max="2483" width="9.28515625" style="8" bestFit="1" customWidth="1"/>
    <col min="2484" max="2484" width="9.140625" style="8"/>
    <col min="2485" max="2485" width="10.28515625" style="8" bestFit="1" customWidth="1"/>
    <col min="2486" max="2487" width="9.28515625" style="8" bestFit="1" customWidth="1"/>
    <col min="2488" max="2488" width="9.140625" style="8"/>
    <col min="2489" max="2489" width="10.28515625" style="8" bestFit="1" customWidth="1"/>
    <col min="2490" max="2491" width="9.28515625" style="8" bestFit="1" customWidth="1"/>
    <col min="2492" max="2492" width="9.140625" style="8"/>
    <col min="2493" max="2493" width="10.28515625" style="8" bestFit="1" customWidth="1"/>
    <col min="2494" max="2495" width="9.28515625" style="8" bestFit="1" customWidth="1"/>
    <col min="2496" max="2496" width="9.140625" style="8"/>
    <col min="2497" max="2497" width="10.28515625" style="8" bestFit="1" customWidth="1"/>
    <col min="2498" max="2499" width="9.28515625" style="8" bestFit="1" customWidth="1"/>
    <col min="2500" max="2500" width="9.140625" style="8"/>
    <col min="2501" max="2501" width="10.28515625" style="8" bestFit="1" customWidth="1"/>
    <col min="2502" max="2503" width="9.28515625" style="8" bestFit="1" customWidth="1"/>
    <col min="2504" max="2504" width="9.140625" style="8"/>
    <col min="2505" max="2505" width="10.28515625" style="8" bestFit="1" customWidth="1"/>
    <col min="2506" max="2507" width="9.28515625" style="8" bestFit="1" customWidth="1"/>
    <col min="2508" max="2508" width="9.140625" style="8"/>
    <col min="2509" max="2509" width="10.28515625" style="8" bestFit="1" customWidth="1"/>
    <col min="2510" max="2511" width="9.28515625" style="8" bestFit="1" customWidth="1"/>
    <col min="2512" max="2512" width="9.140625" style="8"/>
    <col min="2513" max="2513" width="10.28515625" style="8" bestFit="1" customWidth="1"/>
    <col min="2514" max="2515" width="9.28515625" style="8" bestFit="1" customWidth="1"/>
    <col min="2516" max="2516" width="9.140625" style="8"/>
    <col min="2517" max="2517" width="10.28515625" style="8" bestFit="1" customWidth="1"/>
    <col min="2518" max="2519" width="9.28515625" style="8" bestFit="1" customWidth="1"/>
    <col min="2520" max="2520" width="9.140625" style="8"/>
    <col min="2521" max="2521" width="10.28515625" style="8" bestFit="1" customWidth="1"/>
    <col min="2522" max="2523" width="9.28515625" style="8" bestFit="1" customWidth="1"/>
    <col min="2524" max="2524" width="9.140625" style="8"/>
    <col min="2525" max="2525" width="10.28515625" style="8" bestFit="1" customWidth="1"/>
    <col min="2526" max="2527" width="9.28515625" style="8" bestFit="1" customWidth="1"/>
    <col min="2528" max="2528" width="9.140625" style="8"/>
    <col min="2529" max="2529" width="10.28515625" style="8" bestFit="1" customWidth="1"/>
    <col min="2530" max="2531" width="9.28515625" style="8" bestFit="1" customWidth="1"/>
    <col min="2532" max="2532" width="9.140625" style="8"/>
    <col min="2533" max="2533" width="10.28515625" style="8" bestFit="1" customWidth="1"/>
    <col min="2534" max="2535" width="9.28515625" style="8" bestFit="1" customWidth="1"/>
    <col min="2536" max="2536" width="9.140625" style="8"/>
    <col min="2537" max="2537" width="10.28515625" style="8" bestFit="1" customWidth="1"/>
    <col min="2538" max="2539" width="9.28515625" style="8" bestFit="1" customWidth="1"/>
    <col min="2540" max="2540" width="9.140625" style="8"/>
    <col min="2541" max="2541" width="10.28515625" style="8" bestFit="1" customWidth="1"/>
    <col min="2542" max="2543" width="9.28515625" style="8" bestFit="1" customWidth="1"/>
    <col min="2544" max="2544" width="9.140625" style="8"/>
    <col min="2545" max="2545" width="10.28515625" style="8" bestFit="1" customWidth="1"/>
    <col min="2546" max="2547" width="9.28515625" style="8" bestFit="1" customWidth="1"/>
    <col min="2548" max="2548" width="9.140625" style="8"/>
    <col min="2549" max="2549" width="10.28515625" style="8" bestFit="1" customWidth="1"/>
    <col min="2550" max="2551" width="9.28515625" style="8" bestFit="1" customWidth="1"/>
    <col min="2552" max="2552" width="9.140625" style="8"/>
    <col min="2553" max="2553" width="10.28515625" style="8" bestFit="1" customWidth="1"/>
    <col min="2554" max="2555" width="9.28515625" style="8" bestFit="1" customWidth="1"/>
    <col min="2556" max="2556" width="9.140625" style="8"/>
    <col min="2557" max="2557" width="10.28515625" style="8" bestFit="1" customWidth="1"/>
    <col min="2558" max="2559" width="9.28515625" style="8" bestFit="1" customWidth="1"/>
    <col min="2560" max="2560" width="9.140625" style="8"/>
    <col min="2561" max="2561" width="10.28515625" style="8" bestFit="1" customWidth="1"/>
    <col min="2562" max="2563" width="9.28515625" style="8" bestFit="1" customWidth="1"/>
    <col min="2564" max="2564" width="9.140625" style="8"/>
    <col min="2565" max="2565" width="10.28515625" style="8" bestFit="1" customWidth="1"/>
    <col min="2566" max="2567" width="9.28515625" style="8" bestFit="1" customWidth="1"/>
    <col min="2568" max="2568" width="9.140625" style="8"/>
    <col min="2569" max="2569" width="10.28515625" style="8" bestFit="1" customWidth="1"/>
    <col min="2570" max="2571" width="9.28515625" style="8" bestFit="1" customWidth="1"/>
    <col min="2572" max="2572" width="9.140625" style="8"/>
    <col min="2573" max="2573" width="10.28515625" style="8" bestFit="1" customWidth="1"/>
    <col min="2574" max="2575" width="9.28515625" style="8" bestFit="1" customWidth="1"/>
    <col min="2576" max="2576" width="9.140625" style="8"/>
    <col min="2577" max="2577" width="10.28515625" style="8" bestFit="1" customWidth="1"/>
    <col min="2578" max="2579" width="9.28515625" style="8" bestFit="1" customWidth="1"/>
    <col min="2580" max="2580" width="9.140625" style="8"/>
    <col min="2581" max="2581" width="10.28515625" style="8" bestFit="1" customWidth="1"/>
    <col min="2582" max="2583" width="9.28515625" style="8" bestFit="1" customWidth="1"/>
    <col min="2584" max="2584" width="9.140625" style="8"/>
    <col min="2585" max="2585" width="10.28515625" style="8" bestFit="1" customWidth="1"/>
    <col min="2586" max="2587" width="9.28515625" style="8" bestFit="1" customWidth="1"/>
    <col min="2588" max="2588" width="9.140625" style="8"/>
    <col min="2589" max="2589" width="10.28515625" style="8" bestFit="1" customWidth="1"/>
    <col min="2590" max="2591" width="9.28515625" style="8" bestFit="1" customWidth="1"/>
    <col min="2592" max="2592" width="9.140625" style="8"/>
    <col min="2593" max="2593" width="10.28515625" style="8" bestFit="1" customWidth="1"/>
    <col min="2594" max="2595" width="9.28515625" style="8" bestFit="1" customWidth="1"/>
    <col min="2596" max="2596" width="9.140625" style="8"/>
    <col min="2597" max="2597" width="10.28515625" style="8" bestFit="1" customWidth="1"/>
    <col min="2598" max="2599" width="9.28515625" style="8" bestFit="1" customWidth="1"/>
    <col min="2600" max="2600" width="9.140625" style="8"/>
    <col min="2601" max="2601" width="10.28515625" style="8" bestFit="1" customWidth="1"/>
    <col min="2602" max="2603" width="9.28515625" style="8" bestFit="1" customWidth="1"/>
    <col min="2604" max="2604" width="9.140625" style="8"/>
    <col min="2605" max="2605" width="10.28515625" style="8" bestFit="1" customWidth="1"/>
    <col min="2606" max="2607" width="9.28515625" style="8" bestFit="1" customWidth="1"/>
    <col min="2608" max="2608" width="9.140625" style="8"/>
    <col min="2609" max="2609" width="10.28515625" style="8" bestFit="1" customWidth="1"/>
    <col min="2610" max="2611" width="9.28515625" style="8" bestFit="1" customWidth="1"/>
    <col min="2612" max="2612" width="9.140625" style="8"/>
    <col min="2613" max="2613" width="10.28515625" style="8" bestFit="1" customWidth="1"/>
    <col min="2614" max="2615" width="9.28515625" style="8" bestFit="1" customWidth="1"/>
    <col min="2616" max="2616" width="9.140625" style="8"/>
    <col min="2617" max="2617" width="10.28515625" style="8" bestFit="1" customWidth="1"/>
    <col min="2618" max="2619" width="9.28515625" style="8" bestFit="1" customWidth="1"/>
    <col min="2620" max="2620" width="9.140625" style="8"/>
    <col min="2621" max="2621" width="10.28515625" style="8" bestFit="1" customWidth="1"/>
    <col min="2622" max="2623" width="9.28515625" style="8" bestFit="1" customWidth="1"/>
    <col min="2624" max="2624" width="9.140625" style="8"/>
    <col min="2625" max="2625" width="10.28515625" style="8" bestFit="1" customWidth="1"/>
    <col min="2626" max="2627" width="9.28515625" style="8" bestFit="1" customWidth="1"/>
    <col min="2628" max="2628" width="9.140625" style="8"/>
    <col min="2629" max="2629" width="10.28515625" style="8" bestFit="1" customWidth="1"/>
    <col min="2630" max="2631" width="9.28515625" style="8" bestFit="1" customWidth="1"/>
    <col min="2632" max="2632" width="9.140625" style="8"/>
    <col min="2633" max="2633" width="10.28515625" style="8" bestFit="1" customWidth="1"/>
    <col min="2634" max="2635" width="9.28515625" style="8" bestFit="1" customWidth="1"/>
    <col min="2636" max="2636" width="9.140625" style="8"/>
    <col min="2637" max="2637" width="10.28515625" style="8" bestFit="1" customWidth="1"/>
    <col min="2638" max="2639" width="9.28515625" style="8" bestFit="1" customWidth="1"/>
    <col min="2640" max="2640" width="9.140625" style="8"/>
    <col min="2641" max="2641" width="10.28515625" style="8" bestFit="1" customWidth="1"/>
    <col min="2642" max="2643" width="9.28515625" style="8" bestFit="1" customWidth="1"/>
    <col min="2644" max="2644" width="9.140625" style="8"/>
    <col min="2645" max="2645" width="10.28515625" style="8" bestFit="1" customWidth="1"/>
    <col min="2646" max="2647" width="9.28515625" style="8" bestFit="1" customWidth="1"/>
    <col min="2648" max="2648" width="9.140625" style="8"/>
    <col min="2649" max="2649" width="10.28515625" style="8" bestFit="1" customWidth="1"/>
    <col min="2650" max="2651" width="9.28515625" style="8" bestFit="1" customWidth="1"/>
    <col min="2652" max="2652" width="9.140625" style="8"/>
    <col min="2653" max="2653" width="10.28515625" style="8" bestFit="1" customWidth="1"/>
    <col min="2654" max="2655" width="9.28515625" style="8" bestFit="1" customWidth="1"/>
    <col min="2656" max="2656" width="9.140625" style="8"/>
    <col min="2657" max="2657" width="10.28515625" style="8" bestFit="1" customWidth="1"/>
    <col min="2658" max="2659" width="9.28515625" style="8" bestFit="1" customWidth="1"/>
    <col min="2660" max="2660" width="9.140625" style="8"/>
    <col min="2661" max="2661" width="10.28515625" style="8" bestFit="1" customWidth="1"/>
    <col min="2662" max="2663" width="9.28515625" style="8" bestFit="1" customWidth="1"/>
    <col min="2664" max="2664" width="9.140625" style="8"/>
    <col min="2665" max="2665" width="10.28515625" style="8" bestFit="1" customWidth="1"/>
    <col min="2666" max="2667" width="9.28515625" style="8" bestFit="1" customWidth="1"/>
    <col min="2668" max="2668" width="9.140625" style="8"/>
    <col min="2669" max="2669" width="10.28515625" style="8" bestFit="1" customWidth="1"/>
    <col min="2670" max="2671" width="9.28515625" style="8" bestFit="1" customWidth="1"/>
    <col min="2672" max="2672" width="9.140625" style="8"/>
    <col min="2673" max="2673" width="10.28515625" style="8" bestFit="1" customWidth="1"/>
    <col min="2674" max="2675" width="9.28515625" style="8" bestFit="1" customWidth="1"/>
    <col min="2676" max="2676" width="9.140625" style="8"/>
    <col min="2677" max="2677" width="10.28515625" style="8" bestFit="1" customWidth="1"/>
    <col min="2678" max="2679" width="9.28515625" style="8" bestFit="1" customWidth="1"/>
    <col min="2680" max="2680" width="9.140625" style="8"/>
    <col min="2681" max="2681" width="10.28515625" style="8" bestFit="1" customWidth="1"/>
    <col min="2682" max="2683" width="9.28515625" style="8" bestFit="1" customWidth="1"/>
    <col min="2684" max="2684" width="9.140625" style="8"/>
    <col min="2685" max="2685" width="10.28515625" style="8" bestFit="1" customWidth="1"/>
    <col min="2686" max="2687" width="9.28515625" style="8" bestFit="1" customWidth="1"/>
    <col min="2688" max="2688" width="9.140625" style="8"/>
    <col min="2689" max="2689" width="10.28515625" style="8" bestFit="1" customWidth="1"/>
    <col min="2690" max="2691" width="9.28515625" style="8" bestFit="1" customWidth="1"/>
    <col min="2692" max="2692" width="9.140625" style="8"/>
    <col min="2693" max="2693" width="10.28515625" style="8" bestFit="1" customWidth="1"/>
    <col min="2694" max="2695" width="9.28515625" style="8" bestFit="1" customWidth="1"/>
    <col min="2696" max="2696" width="9.140625" style="8"/>
    <col min="2697" max="2697" width="10.28515625" style="8" bestFit="1" customWidth="1"/>
    <col min="2698" max="2699" width="9.28515625" style="8" bestFit="1" customWidth="1"/>
    <col min="2700" max="2700" width="9.140625" style="8"/>
    <col min="2701" max="2701" width="10.28515625" style="8" bestFit="1" customWidth="1"/>
    <col min="2702" max="2703" width="9.28515625" style="8" bestFit="1" customWidth="1"/>
    <col min="2704" max="2704" width="9.140625" style="8"/>
    <col min="2705" max="2705" width="10.28515625" style="8" bestFit="1" customWidth="1"/>
    <col min="2706" max="2707" width="9.28515625" style="8" bestFit="1" customWidth="1"/>
    <col min="2708" max="2708" width="9.140625" style="8"/>
    <col min="2709" max="2709" width="10.28515625" style="8" bestFit="1" customWidth="1"/>
    <col min="2710" max="2711" width="9.28515625" style="8" bestFit="1" customWidth="1"/>
    <col min="2712" max="2712" width="9.140625" style="8"/>
    <col min="2713" max="2713" width="10.28515625" style="8" bestFit="1" customWidth="1"/>
    <col min="2714" max="2715" width="9.28515625" style="8" bestFit="1" customWidth="1"/>
    <col min="2716" max="2716" width="9.140625" style="8"/>
    <col min="2717" max="2717" width="10.28515625" style="8" bestFit="1" customWidth="1"/>
    <col min="2718" max="2719" width="9.28515625" style="8" bestFit="1" customWidth="1"/>
    <col min="2720" max="2720" width="9.140625" style="8"/>
    <col min="2721" max="2721" width="10.28515625" style="8" bestFit="1" customWidth="1"/>
    <col min="2722" max="2723" width="9.28515625" style="8" bestFit="1" customWidth="1"/>
    <col min="2724" max="2724" width="9.140625" style="8"/>
    <col min="2725" max="2725" width="10.28515625" style="8" bestFit="1" customWidth="1"/>
    <col min="2726" max="2727" width="9.28515625" style="8" bestFit="1" customWidth="1"/>
    <col min="2728" max="2728" width="9.140625" style="8"/>
    <col min="2729" max="2729" width="10.28515625" style="8" bestFit="1" customWidth="1"/>
    <col min="2730" max="2731" width="9.28515625" style="8" bestFit="1" customWidth="1"/>
    <col min="2732" max="2732" width="9.140625" style="8"/>
    <col min="2733" max="2733" width="10.28515625" style="8" bestFit="1" customWidth="1"/>
    <col min="2734" max="2735" width="9.28515625" style="8" bestFit="1" customWidth="1"/>
    <col min="2736" max="2736" width="9.140625" style="8"/>
    <col min="2737" max="2737" width="10.28515625" style="8" bestFit="1" customWidth="1"/>
    <col min="2738" max="2739" width="9.28515625" style="8" bestFit="1" customWidth="1"/>
    <col min="2740" max="2740" width="9.140625" style="8"/>
    <col min="2741" max="2741" width="10.28515625" style="8" bestFit="1" customWidth="1"/>
    <col min="2742" max="2743" width="9.28515625" style="8" bestFit="1" customWidth="1"/>
    <col min="2744" max="2744" width="9.140625" style="8"/>
    <col min="2745" max="2745" width="10.28515625" style="8" bestFit="1" customWidth="1"/>
    <col min="2746" max="2747" width="9.28515625" style="8" bestFit="1" customWidth="1"/>
    <col min="2748" max="2748" width="9.140625" style="8"/>
    <col min="2749" max="2749" width="10.28515625" style="8" bestFit="1" customWidth="1"/>
    <col min="2750" max="2751" width="9.28515625" style="8" bestFit="1" customWidth="1"/>
    <col min="2752" max="2752" width="9.140625" style="8"/>
    <col min="2753" max="2753" width="10.28515625" style="8" bestFit="1" customWidth="1"/>
    <col min="2754" max="2755" width="9.28515625" style="8" bestFit="1" customWidth="1"/>
    <col min="2756" max="2756" width="9.140625" style="8"/>
    <col min="2757" max="2757" width="10.28515625" style="8" bestFit="1" customWidth="1"/>
    <col min="2758" max="2759" width="9.28515625" style="8" bestFit="1" customWidth="1"/>
    <col min="2760" max="2760" width="9.140625" style="8"/>
    <col min="2761" max="2761" width="10.28515625" style="8" bestFit="1" customWidth="1"/>
    <col min="2762" max="2763" width="9.28515625" style="8" bestFit="1" customWidth="1"/>
    <col min="2764" max="2764" width="9.140625" style="8"/>
    <col min="2765" max="2765" width="10.28515625" style="8" bestFit="1" customWidth="1"/>
    <col min="2766" max="2767" width="9.28515625" style="8" bestFit="1" customWidth="1"/>
    <col min="2768" max="2768" width="9.140625" style="8"/>
    <col min="2769" max="2769" width="10.28515625" style="8" bestFit="1" customWidth="1"/>
    <col min="2770" max="2771" width="9.28515625" style="8" bestFit="1" customWidth="1"/>
    <col min="2772" max="2772" width="9.140625" style="8"/>
    <col min="2773" max="2773" width="10.28515625" style="8" bestFit="1" customWidth="1"/>
    <col min="2774" max="2775" width="9.28515625" style="8" bestFit="1" customWidth="1"/>
    <col min="2776" max="2776" width="9.140625" style="8"/>
    <col min="2777" max="2777" width="10.28515625" style="8" bestFit="1" customWidth="1"/>
    <col min="2778" max="2779" width="9.28515625" style="8" bestFit="1" customWidth="1"/>
    <col min="2780" max="2780" width="9.140625" style="8"/>
    <col min="2781" max="2781" width="10.28515625" style="8" bestFit="1" customWidth="1"/>
    <col min="2782" max="2783" width="9.28515625" style="8" bestFit="1" customWidth="1"/>
    <col min="2784" max="2784" width="9.140625" style="8"/>
    <col min="2785" max="2785" width="10.28515625" style="8" bestFit="1" customWidth="1"/>
    <col min="2786" max="2787" width="9.28515625" style="8" bestFit="1" customWidth="1"/>
    <col min="2788" max="2788" width="9.140625" style="8"/>
    <col min="2789" max="2789" width="10.28515625" style="8" bestFit="1" customWidth="1"/>
    <col min="2790" max="2791" width="9.28515625" style="8" bestFit="1" customWidth="1"/>
    <col min="2792" max="2792" width="9.140625" style="8"/>
    <col min="2793" max="2793" width="10.28515625" style="8" bestFit="1" customWidth="1"/>
    <col min="2794" max="2795" width="9.28515625" style="8" bestFit="1" customWidth="1"/>
    <col min="2796" max="2796" width="9.140625" style="8"/>
    <col min="2797" max="2797" width="10.28515625" style="8" bestFit="1" customWidth="1"/>
    <col min="2798" max="2799" width="9.28515625" style="8" bestFit="1" customWidth="1"/>
    <col min="2800" max="2800" width="9.140625" style="8"/>
    <col min="2801" max="2801" width="10.28515625" style="8" bestFit="1" customWidth="1"/>
    <col min="2802" max="2803" width="9.28515625" style="8" bestFit="1" customWidth="1"/>
    <col min="2804" max="2804" width="9.140625" style="8"/>
    <col min="2805" max="2805" width="10.28515625" style="8" bestFit="1" customWidth="1"/>
    <col min="2806" max="2807" width="9.28515625" style="8" bestFit="1" customWidth="1"/>
    <col min="2808" max="2808" width="9.140625" style="8"/>
    <col min="2809" max="2809" width="10.28515625" style="8" bestFit="1" customWidth="1"/>
    <col min="2810" max="2811" width="9.28515625" style="8" bestFit="1" customWidth="1"/>
    <col min="2812" max="2812" width="9.140625" style="8"/>
    <col min="2813" max="2813" width="10.28515625" style="8" bestFit="1" customWidth="1"/>
    <col min="2814" max="2815" width="9.28515625" style="8" bestFit="1" customWidth="1"/>
    <col min="2816" max="2816" width="9.140625" style="8"/>
    <col min="2817" max="2817" width="10.28515625" style="8" bestFit="1" customWidth="1"/>
    <col min="2818" max="2819" width="9.28515625" style="8" bestFit="1" customWidth="1"/>
    <col min="2820" max="2820" width="9.140625" style="8"/>
    <col min="2821" max="2821" width="10.28515625" style="8" bestFit="1" customWidth="1"/>
    <col min="2822" max="2823" width="9.28515625" style="8" bestFit="1" customWidth="1"/>
    <col min="2824" max="2824" width="9.140625" style="8"/>
    <col min="2825" max="2825" width="10.28515625" style="8" bestFit="1" customWidth="1"/>
    <col min="2826" max="2827" width="9.28515625" style="8" bestFit="1" customWidth="1"/>
    <col min="2828" max="2828" width="9.140625" style="8"/>
    <col min="2829" max="2829" width="10.28515625" style="8" bestFit="1" customWidth="1"/>
    <col min="2830" max="2831" width="9.28515625" style="8" bestFit="1" customWidth="1"/>
    <col min="2832" max="2832" width="9.140625" style="8"/>
    <col min="2833" max="2833" width="10.28515625" style="8" bestFit="1" customWidth="1"/>
    <col min="2834" max="2835" width="9.28515625" style="8" bestFit="1" customWidth="1"/>
    <col min="2836" max="2836" width="9.140625" style="8"/>
    <col min="2837" max="2837" width="10.28515625" style="8" bestFit="1" customWidth="1"/>
    <col min="2838" max="2839" width="9.28515625" style="8" bestFit="1" customWidth="1"/>
    <col min="2840" max="2840" width="9.140625" style="8"/>
    <col min="2841" max="2841" width="10.28515625" style="8" bestFit="1" customWidth="1"/>
    <col min="2842" max="2843" width="9.28515625" style="8" bestFit="1" customWidth="1"/>
    <col min="2844" max="2844" width="9.140625" style="8"/>
    <col min="2845" max="2845" width="10.28515625" style="8" bestFit="1" customWidth="1"/>
    <col min="2846" max="2847" width="9.28515625" style="8" bestFit="1" customWidth="1"/>
    <col min="2848" max="2848" width="9.140625" style="8"/>
    <col min="2849" max="2849" width="10.28515625" style="8" bestFit="1" customWidth="1"/>
    <col min="2850" max="2851" width="9.28515625" style="8" bestFit="1" customWidth="1"/>
    <col min="2852" max="2852" width="9.140625" style="8"/>
    <col min="2853" max="2853" width="10.28515625" style="8" bestFit="1" customWidth="1"/>
    <col min="2854" max="2855" width="9.28515625" style="8" bestFit="1" customWidth="1"/>
    <col min="2856" max="2856" width="9.140625" style="8"/>
    <col min="2857" max="2857" width="10.28515625" style="8" bestFit="1" customWidth="1"/>
    <col min="2858" max="2859" width="9.28515625" style="8" bestFit="1" customWidth="1"/>
    <col min="2860" max="2860" width="9.140625" style="8"/>
    <col min="2861" max="2861" width="10.28515625" style="8" bestFit="1" customWidth="1"/>
    <col min="2862" max="2863" width="9.28515625" style="8" bestFit="1" customWidth="1"/>
    <col min="2864" max="2864" width="9.140625" style="8"/>
    <col min="2865" max="2865" width="10.28515625" style="8" bestFit="1" customWidth="1"/>
    <col min="2866" max="2867" width="9.28515625" style="8" bestFit="1" customWidth="1"/>
    <col min="2868" max="2868" width="9.140625" style="8"/>
    <col min="2869" max="2869" width="10.28515625" style="8" bestFit="1" customWidth="1"/>
    <col min="2870" max="2871" width="9.28515625" style="8" bestFit="1" customWidth="1"/>
    <col min="2872" max="2872" width="9.140625" style="8"/>
    <col min="2873" max="2873" width="10.28515625" style="8" bestFit="1" customWidth="1"/>
    <col min="2874" max="2875" width="9.28515625" style="8" bestFit="1" customWidth="1"/>
    <col min="2876" max="2876" width="9.140625" style="8"/>
    <col min="2877" max="2877" width="10.28515625" style="8" bestFit="1" customWidth="1"/>
    <col min="2878" max="2879" width="9.28515625" style="8" bestFit="1" customWidth="1"/>
    <col min="2880" max="2880" width="9.140625" style="8"/>
    <col min="2881" max="2881" width="10.28515625" style="8" bestFit="1" customWidth="1"/>
    <col min="2882" max="2883" width="9.28515625" style="8" bestFit="1" customWidth="1"/>
    <col min="2884" max="2884" width="9.140625" style="8"/>
    <col min="2885" max="2885" width="10.28515625" style="8" bestFit="1" customWidth="1"/>
    <col min="2886" max="2887" width="9.28515625" style="8" bestFit="1" customWidth="1"/>
    <col min="2888" max="2888" width="9.140625" style="8"/>
    <col min="2889" max="2889" width="10.28515625" style="8" bestFit="1" customWidth="1"/>
    <col min="2890" max="2891" width="9.28515625" style="8" bestFit="1" customWidth="1"/>
    <col min="2892" max="2892" width="9.140625" style="8"/>
    <col min="2893" max="2893" width="10.28515625" style="8" bestFit="1" customWidth="1"/>
    <col min="2894" max="2895" width="9.28515625" style="8" bestFit="1" customWidth="1"/>
    <col min="2896" max="2896" width="9.140625" style="8"/>
    <col min="2897" max="2897" width="10.28515625" style="8" bestFit="1" customWidth="1"/>
    <col min="2898" max="2899" width="9.28515625" style="8" bestFit="1" customWidth="1"/>
    <col min="2900" max="2900" width="9.140625" style="8"/>
    <col min="2901" max="2901" width="10.28515625" style="8" bestFit="1" customWidth="1"/>
    <col min="2902" max="2903" width="9.28515625" style="8" bestFit="1" customWidth="1"/>
    <col min="2904" max="2904" width="9.140625" style="8"/>
    <col min="2905" max="2905" width="10.28515625" style="8" bestFit="1" customWidth="1"/>
    <col min="2906" max="2907" width="9.28515625" style="8" bestFit="1" customWidth="1"/>
    <col min="2908" max="2908" width="9.140625" style="8"/>
    <col min="2909" max="2909" width="10.28515625" style="8" bestFit="1" customWidth="1"/>
    <col min="2910" max="2911" width="9.28515625" style="8" bestFit="1" customWidth="1"/>
    <col min="2912" max="2912" width="9.140625" style="8"/>
    <col min="2913" max="2913" width="10.28515625" style="8" bestFit="1" customWidth="1"/>
    <col min="2914" max="2915" width="9.28515625" style="8" bestFit="1" customWidth="1"/>
    <col min="2916" max="2916" width="9.140625" style="8"/>
    <col min="2917" max="2917" width="10.28515625" style="8" bestFit="1" customWidth="1"/>
    <col min="2918" max="2919" width="9.28515625" style="8" bestFit="1" customWidth="1"/>
    <col min="2920" max="2920" width="9.140625" style="8"/>
    <col min="2921" max="2921" width="10.28515625" style="8" bestFit="1" customWidth="1"/>
    <col min="2922" max="2923" width="9.28515625" style="8" bestFit="1" customWidth="1"/>
    <col min="2924" max="2924" width="9.140625" style="8"/>
    <col min="2925" max="2925" width="10.28515625" style="8" bestFit="1" customWidth="1"/>
    <col min="2926" max="2927" width="9.28515625" style="8" bestFit="1" customWidth="1"/>
    <col min="2928" max="2928" width="9.140625" style="8"/>
    <col min="2929" max="2929" width="10.28515625" style="8" bestFit="1" customWidth="1"/>
    <col min="2930" max="2931" width="9.28515625" style="8" bestFit="1" customWidth="1"/>
    <col min="2932" max="2932" width="9.140625" style="8"/>
    <col min="2933" max="2933" width="10.28515625" style="8" bestFit="1" customWidth="1"/>
    <col min="2934" max="2935" width="9.28515625" style="8" bestFit="1" customWidth="1"/>
    <col min="2936" max="2936" width="9.140625" style="8"/>
    <col min="2937" max="2937" width="10.28515625" style="8" bestFit="1" customWidth="1"/>
    <col min="2938" max="2939" width="9.28515625" style="8" bestFit="1" customWidth="1"/>
    <col min="2940" max="2940" width="9.140625" style="8"/>
    <col min="2941" max="2941" width="10.28515625" style="8" bestFit="1" customWidth="1"/>
    <col min="2942" max="2943" width="9.28515625" style="8" bestFit="1" customWidth="1"/>
    <col min="2944" max="2944" width="9.140625" style="8"/>
    <col min="2945" max="2945" width="10.28515625" style="8" bestFit="1" customWidth="1"/>
    <col min="2946" max="2947" width="9.28515625" style="8" bestFit="1" customWidth="1"/>
    <col min="2948" max="2948" width="9.140625" style="8"/>
    <col min="2949" max="2949" width="10.28515625" style="8" bestFit="1" customWidth="1"/>
    <col min="2950" max="2951" width="9.28515625" style="8" bestFit="1" customWidth="1"/>
    <col min="2952" max="2952" width="9.140625" style="8"/>
    <col min="2953" max="2953" width="10.28515625" style="8" bestFit="1" customWidth="1"/>
    <col min="2954" max="2955" width="9.28515625" style="8" bestFit="1" customWidth="1"/>
    <col min="2956" max="2956" width="9.140625" style="8"/>
    <col min="2957" max="2957" width="10.28515625" style="8" bestFit="1" customWidth="1"/>
    <col min="2958" max="2959" width="9.28515625" style="8" bestFit="1" customWidth="1"/>
    <col min="2960" max="2960" width="9.140625" style="8"/>
    <col min="2961" max="2961" width="10.28515625" style="8" bestFit="1" customWidth="1"/>
    <col min="2962" max="2963" width="9.28515625" style="8" bestFit="1" customWidth="1"/>
    <col min="2964" max="2964" width="9.140625" style="8"/>
    <col min="2965" max="2965" width="10.28515625" style="8" bestFit="1" customWidth="1"/>
    <col min="2966" max="2967" width="9.28515625" style="8" bestFit="1" customWidth="1"/>
    <col min="2968" max="2968" width="9.140625" style="8"/>
    <col min="2969" max="2969" width="10.28515625" style="8" bestFit="1" customWidth="1"/>
    <col min="2970" max="2971" width="9.28515625" style="8" bestFit="1" customWidth="1"/>
    <col min="2972" max="2972" width="9.140625" style="8"/>
    <col min="2973" max="2973" width="10.28515625" style="8" bestFit="1" customWidth="1"/>
    <col min="2974" max="2975" width="9.28515625" style="8" bestFit="1" customWidth="1"/>
    <col min="2976" max="2976" width="9.140625" style="8"/>
    <col min="2977" max="2977" width="10.28515625" style="8" bestFit="1" customWidth="1"/>
    <col min="2978" max="2979" width="9.28515625" style="8" bestFit="1" customWidth="1"/>
    <col min="2980" max="2980" width="9.140625" style="8"/>
    <col min="2981" max="2981" width="10.28515625" style="8" bestFit="1" customWidth="1"/>
    <col min="2982" max="2983" width="9.28515625" style="8" bestFit="1" customWidth="1"/>
    <col min="2984" max="2984" width="9.140625" style="8"/>
    <col min="2985" max="2985" width="10.28515625" style="8" bestFit="1" customWidth="1"/>
    <col min="2986" max="2987" width="9.28515625" style="8" bestFit="1" customWidth="1"/>
    <col min="2988" max="2988" width="9.140625" style="8"/>
    <col min="2989" max="2989" width="10.28515625" style="8" bestFit="1" customWidth="1"/>
    <col min="2990" max="2991" width="9.28515625" style="8" bestFit="1" customWidth="1"/>
    <col min="2992" max="2992" width="9.140625" style="8"/>
    <col min="2993" max="2993" width="10.28515625" style="8" bestFit="1" customWidth="1"/>
    <col min="2994" max="2995" width="9.28515625" style="8" bestFit="1" customWidth="1"/>
    <col min="2996" max="2996" width="9.140625" style="8"/>
    <col min="2997" max="2997" width="10.28515625" style="8" bestFit="1" customWidth="1"/>
    <col min="2998" max="2999" width="9.28515625" style="8" bestFit="1" customWidth="1"/>
    <col min="3000" max="3000" width="9.140625" style="8"/>
    <col min="3001" max="3001" width="10.28515625" style="8" bestFit="1" customWidth="1"/>
    <col min="3002" max="3003" width="9.28515625" style="8" bestFit="1" customWidth="1"/>
    <col min="3004" max="3004" width="9.140625" style="8"/>
    <col min="3005" max="3005" width="10.28515625" style="8" bestFit="1" customWidth="1"/>
    <col min="3006" max="3007" width="9.28515625" style="8" bestFit="1" customWidth="1"/>
    <col min="3008" max="3008" width="9.140625" style="8"/>
    <col min="3009" max="3009" width="10.28515625" style="8" bestFit="1" customWidth="1"/>
    <col min="3010" max="3011" width="9.28515625" style="8" bestFit="1" customWidth="1"/>
    <col min="3012" max="3012" width="9.140625" style="8"/>
    <col min="3013" max="3013" width="10.28515625" style="8" bestFit="1" customWidth="1"/>
    <col min="3014" max="3015" width="9.28515625" style="8" bestFit="1" customWidth="1"/>
    <col min="3016" max="3016" width="9.140625" style="8"/>
    <col min="3017" max="3017" width="10.28515625" style="8" bestFit="1" customWidth="1"/>
    <col min="3018" max="3019" width="9.28515625" style="8" bestFit="1" customWidth="1"/>
    <col min="3020" max="3020" width="9.140625" style="8"/>
    <col min="3021" max="3021" width="10.28515625" style="8" bestFit="1" customWidth="1"/>
    <col min="3022" max="3023" width="9.28515625" style="8" bestFit="1" customWidth="1"/>
    <col min="3024" max="3024" width="9.140625" style="8"/>
    <col min="3025" max="3025" width="10.28515625" style="8" bestFit="1" customWidth="1"/>
    <col min="3026" max="3027" width="9.28515625" style="8" bestFit="1" customWidth="1"/>
    <col min="3028" max="3028" width="9.140625" style="8"/>
    <col min="3029" max="3029" width="10.28515625" style="8" bestFit="1" customWidth="1"/>
    <col min="3030" max="3031" width="9.28515625" style="8" bestFit="1" customWidth="1"/>
    <col min="3032" max="3032" width="9.140625" style="8"/>
    <col min="3033" max="3033" width="10.28515625" style="8" bestFit="1" customWidth="1"/>
    <col min="3034" max="3035" width="9.28515625" style="8" bestFit="1" customWidth="1"/>
    <col min="3036" max="3036" width="9.140625" style="8"/>
    <col min="3037" max="3037" width="10.28515625" style="8" bestFit="1" customWidth="1"/>
    <col min="3038" max="3039" width="9.28515625" style="8" bestFit="1" customWidth="1"/>
    <col min="3040" max="3040" width="9.140625" style="8"/>
    <col min="3041" max="3041" width="10.28515625" style="8" bestFit="1" customWidth="1"/>
    <col min="3042" max="3043" width="9.28515625" style="8" bestFit="1" customWidth="1"/>
    <col min="3044" max="3044" width="9.140625" style="8"/>
    <col min="3045" max="3045" width="10.28515625" style="8" bestFit="1" customWidth="1"/>
    <col min="3046" max="3047" width="9.28515625" style="8" bestFit="1" customWidth="1"/>
    <col min="3048" max="3048" width="9.140625" style="8"/>
    <col min="3049" max="3049" width="10.28515625" style="8" bestFit="1" customWidth="1"/>
    <col min="3050" max="3051" width="9.28515625" style="8" bestFit="1" customWidth="1"/>
    <col min="3052" max="3052" width="9.140625" style="8"/>
    <col min="3053" max="3053" width="10.28515625" style="8" bestFit="1" customWidth="1"/>
    <col min="3054" max="3055" width="9.28515625" style="8" bestFit="1" customWidth="1"/>
    <col min="3056" max="3056" width="9.140625" style="8"/>
    <col min="3057" max="3057" width="10.28515625" style="8" bestFit="1" customWidth="1"/>
    <col min="3058" max="3059" width="9.28515625" style="8" bestFit="1" customWidth="1"/>
    <col min="3060" max="3060" width="9.140625" style="8"/>
    <col min="3061" max="3061" width="10.28515625" style="8" bestFit="1" customWidth="1"/>
    <col min="3062" max="3063" width="9.28515625" style="8" bestFit="1" customWidth="1"/>
    <col min="3064" max="3064" width="9.140625" style="8"/>
    <col min="3065" max="3065" width="10.28515625" style="8" bestFit="1" customWidth="1"/>
    <col min="3066" max="3067" width="9.28515625" style="8" bestFit="1" customWidth="1"/>
    <col min="3068" max="3068" width="9.140625" style="8"/>
    <col min="3069" max="3069" width="10.28515625" style="8" bestFit="1" customWidth="1"/>
    <col min="3070" max="3071" width="9.28515625" style="8" bestFit="1" customWidth="1"/>
    <col min="3072" max="3072" width="9.140625" style="8"/>
    <col min="3073" max="3073" width="10.28515625" style="8" bestFit="1" customWidth="1"/>
    <col min="3074" max="3075" width="9.28515625" style="8" bestFit="1" customWidth="1"/>
    <col min="3076" max="3076" width="9.140625" style="8"/>
    <col min="3077" max="3077" width="10.28515625" style="8" bestFit="1" customWidth="1"/>
    <col min="3078" max="3079" width="9.28515625" style="8" bestFit="1" customWidth="1"/>
    <col min="3080" max="3080" width="9.140625" style="8"/>
    <col min="3081" max="3081" width="10.28515625" style="8" bestFit="1" customWidth="1"/>
    <col min="3082" max="3083" width="9.28515625" style="8" bestFit="1" customWidth="1"/>
    <col min="3084" max="3084" width="9.140625" style="8"/>
    <col min="3085" max="3085" width="10.28515625" style="8" bestFit="1" customWidth="1"/>
    <col min="3086" max="3087" width="9.28515625" style="8" bestFit="1" customWidth="1"/>
    <col min="3088" max="3088" width="9.140625" style="8"/>
    <col min="3089" max="3089" width="10.28515625" style="8" bestFit="1" customWidth="1"/>
    <col min="3090" max="3091" width="9.28515625" style="8" bestFit="1" customWidth="1"/>
    <col min="3092" max="3092" width="9.140625" style="8"/>
    <col min="3093" max="3093" width="10.28515625" style="8" bestFit="1" customWidth="1"/>
    <col min="3094" max="3095" width="9.28515625" style="8" bestFit="1" customWidth="1"/>
    <col min="3096" max="3096" width="9.140625" style="8"/>
    <col min="3097" max="3097" width="10.28515625" style="8" bestFit="1" customWidth="1"/>
    <col min="3098" max="3099" width="9.28515625" style="8" bestFit="1" customWidth="1"/>
    <col min="3100" max="3100" width="9.140625" style="8"/>
    <col min="3101" max="3101" width="10.28515625" style="8" bestFit="1" customWidth="1"/>
    <col min="3102" max="3103" width="9.28515625" style="8" bestFit="1" customWidth="1"/>
    <col min="3104" max="3104" width="9.140625" style="8"/>
    <col min="3105" max="3105" width="10.28515625" style="8" bestFit="1" customWidth="1"/>
    <col min="3106" max="3107" width="9.28515625" style="8" bestFit="1" customWidth="1"/>
    <col min="3108" max="3108" width="9.140625" style="8"/>
    <col min="3109" max="3109" width="10.28515625" style="8" bestFit="1" customWidth="1"/>
    <col min="3110" max="3111" width="9.28515625" style="8" bestFit="1" customWidth="1"/>
    <col min="3112" max="3112" width="9.140625" style="8"/>
    <col min="3113" max="3113" width="10.28515625" style="8" bestFit="1" customWidth="1"/>
    <col min="3114" max="3115" width="9.28515625" style="8" bestFit="1" customWidth="1"/>
    <col min="3116" max="3116" width="9.140625" style="8"/>
    <col min="3117" max="3117" width="10.28515625" style="8" bestFit="1" customWidth="1"/>
    <col min="3118" max="3119" width="9.28515625" style="8" bestFit="1" customWidth="1"/>
    <col min="3120" max="3120" width="9.140625" style="8"/>
    <col min="3121" max="3121" width="10.28515625" style="8" bestFit="1" customWidth="1"/>
    <col min="3122" max="3123" width="9.28515625" style="8" bestFit="1" customWidth="1"/>
    <col min="3124" max="3124" width="9.140625" style="8"/>
    <col min="3125" max="3125" width="10.28515625" style="8" bestFit="1" customWidth="1"/>
    <col min="3126" max="3127" width="9.28515625" style="8" bestFit="1" customWidth="1"/>
    <col min="3128" max="3128" width="9.140625" style="8"/>
    <col min="3129" max="3129" width="10.28515625" style="8" bestFit="1" customWidth="1"/>
    <col min="3130" max="3131" width="9.28515625" style="8" bestFit="1" customWidth="1"/>
    <col min="3132" max="3132" width="9.140625" style="8"/>
    <col min="3133" max="3133" width="10.28515625" style="8" bestFit="1" customWidth="1"/>
    <col min="3134" max="3135" width="9.28515625" style="8" bestFit="1" customWidth="1"/>
    <col min="3136" max="3136" width="9.140625" style="8"/>
    <col min="3137" max="3137" width="10.28515625" style="8" bestFit="1" customWidth="1"/>
    <col min="3138" max="3139" width="9.28515625" style="8" bestFit="1" customWidth="1"/>
    <col min="3140" max="3140" width="9.140625" style="8"/>
    <col min="3141" max="3141" width="10.28515625" style="8" bestFit="1" customWidth="1"/>
    <col min="3142" max="3143" width="9.28515625" style="8" bestFit="1" customWidth="1"/>
    <col min="3144" max="3144" width="9.140625" style="8"/>
    <col min="3145" max="3145" width="10.28515625" style="8" bestFit="1" customWidth="1"/>
    <col min="3146" max="3147" width="9.28515625" style="8" bestFit="1" customWidth="1"/>
    <col min="3148" max="3148" width="9.140625" style="8"/>
    <col min="3149" max="3149" width="10.28515625" style="8" bestFit="1" customWidth="1"/>
    <col min="3150" max="3151" width="9.28515625" style="8" bestFit="1" customWidth="1"/>
    <col min="3152" max="3152" width="9.140625" style="8"/>
    <col min="3153" max="3153" width="10.28515625" style="8" bestFit="1" customWidth="1"/>
    <col min="3154" max="3155" width="9.28515625" style="8" bestFit="1" customWidth="1"/>
    <col min="3156" max="3156" width="9.140625" style="8"/>
    <col min="3157" max="3157" width="10.28515625" style="8" bestFit="1" customWidth="1"/>
    <col min="3158" max="3159" width="9.28515625" style="8" bestFit="1" customWidth="1"/>
    <col min="3160" max="3160" width="9.140625" style="8"/>
    <col min="3161" max="3161" width="10.28515625" style="8" bestFit="1" customWidth="1"/>
    <col min="3162" max="3163" width="9.28515625" style="8" bestFit="1" customWidth="1"/>
    <col min="3164" max="3164" width="9.140625" style="8"/>
    <col min="3165" max="3165" width="10.28515625" style="8" bestFit="1" customWidth="1"/>
    <col min="3166" max="3167" width="9.28515625" style="8" bestFit="1" customWidth="1"/>
    <col min="3168" max="3168" width="9.140625" style="8"/>
    <col min="3169" max="3169" width="10.28515625" style="8" bestFit="1" customWidth="1"/>
    <col min="3170" max="3171" width="9.28515625" style="8" bestFit="1" customWidth="1"/>
    <col min="3172" max="3172" width="9.140625" style="8"/>
    <col min="3173" max="3173" width="10.28515625" style="8" bestFit="1" customWidth="1"/>
    <col min="3174" max="3175" width="9.28515625" style="8" bestFit="1" customWidth="1"/>
    <col min="3176" max="3176" width="9.140625" style="8"/>
    <col min="3177" max="3177" width="10.28515625" style="8" bestFit="1" customWidth="1"/>
    <col min="3178" max="3179" width="9.28515625" style="8" bestFit="1" customWidth="1"/>
    <col min="3180" max="3180" width="9.140625" style="8"/>
    <col min="3181" max="3181" width="10.28515625" style="8" bestFit="1" customWidth="1"/>
    <col min="3182" max="3183" width="9.28515625" style="8" bestFit="1" customWidth="1"/>
    <col min="3184" max="3184" width="9.140625" style="8"/>
    <col min="3185" max="3185" width="10.28515625" style="8" bestFit="1" customWidth="1"/>
    <col min="3186" max="3187" width="9.28515625" style="8" bestFit="1" customWidth="1"/>
    <col min="3188" max="3188" width="9.140625" style="8"/>
    <col min="3189" max="3189" width="10.28515625" style="8" bestFit="1" customWidth="1"/>
    <col min="3190" max="3191" width="9.28515625" style="8" bestFit="1" customWidth="1"/>
    <col min="3192" max="3192" width="9.140625" style="8"/>
    <col min="3193" max="3193" width="10.28515625" style="8" bestFit="1" customWidth="1"/>
    <col min="3194" max="3195" width="9.28515625" style="8" bestFit="1" customWidth="1"/>
    <col min="3196" max="3196" width="9.140625" style="8"/>
    <col min="3197" max="3197" width="10.28515625" style="8" bestFit="1" customWidth="1"/>
    <col min="3198" max="3199" width="9.28515625" style="8" bestFit="1" customWidth="1"/>
    <col min="3200" max="3200" width="9.140625" style="8"/>
    <col min="3201" max="3201" width="10.28515625" style="8" bestFit="1" customWidth="1"/>
    <col min="3202" max="3203" width="9.28515625" style="8" bestFit="1" customWidth="1"/>
    <col min="3204" max="3204" width="9.140625" style="8"/>
    <col min="3205" max="3205" width="10.28515625" style="8" bestFit="1" customWidth="1"/>
    <col min="3206" max="3207" width="9.28515625" style="8" bestFit="1" customWidth="1"/>
    <col min="3208" max="3208" width="9.140625" style="8"/>
    <col min="3209" max="3209" width="10.28515625" style="8" bestFit="1" customWidth="1"/>
    <col min="3210" max="3211" width="9.28515625" style="8" bestFit="1" customWidth="1"/>
    <col min="3212" max="3212" width="9.140625" style="8"/>
    <col min="3213" max="3213" width="10.28515625" style="8" bestFit="1" customWidth="1"/>
    <col min="3214" max="3215" width="9.28515625" style="8" bestFit="1" customWidth="1"/>
    <col min="3216" max="3216" width="9.140625" style="8"/>
    <col min="3217" max="3217" width="10.28515625" style="8" bestFit="1" customWidth="1"/>
    <col min="3218" max="3219" width="9.28515625" style="8" bestFit="1" customWidth="1"/>
    <col min="3220" max="3220" width="9.140625" style="8"/>
    <col min="3221" max="3221" width="10.28515625" style="8" bestFit="1" customWidth="1"/>
    <col min="3222" max="3223" width="9.28515625" style="8" bestFit="1" customWidth="1"/>
    <col min="3224" max="3224" width="9.140625" style="8"/>
    <col min="3225" max="3225" width="10.28515625" style="8" bestFit="1" customWidth="1"/>
    <col min="3226" max="3227" width="9.28515625" style="8" bestFit="1" customWidth="1"/>
    <col min="3228" max="3228" width="9.140625" style="8"/>
    <col min="3229" max="3229" width="10.28515625" style="8" bestFit="1" customWidth="1"/>
    <col min="3230" max="3231" width="9.28515625" style="8" bestFit="1" customWidth="1"/>
    <col min="3232" max="3232" width="9.140625" style="8"/>
    <col min="3233" max="3233" width="10.28515625" style="8" bestFit="1" customWidth="1"/>
    <col min="3234" max="3235" width="9.28515625" style="8" bestFit="1" customWidth="1"/>
    <col min="3236" max="3236" width="9.140625" style="8"/>
    <col min="3237" max="3237" width="10.28515625" style="8" bestFit="1" customWidth="1"/>
    <col min="3238" max="3239" width="9.28515625" style="8" bestFit="1" customWidth="1"/>
    <col min="3240" max="3240" width="9.140625" style="8"/>
    <col min="3241" max="3241" width="10.28515625" style="8" bestFit="1" customWidth="1"/>
    <col min="3242" max="3243" width="9.28515625" style="8" bestFit="1" customWidth="1"/>
    <col min="3244" max="3244" width="9.140625" style="8"/>
    <col min="3245" max="3245" width="10.28515625" style="8" bestFit="1" customWidth="1"/>
    <col min="3246" max="3247" width="9.28515625" style="8" bestFit="1" customWidth="1"/>
    <col min="3248" max="3248" width="9.140625" style="8"/>
    <col min="3249" max="3249" width="10.28515625" style="8" bestFit="1" customWidth="1"/>
    <col min="3250" max="3251" width="9.28515625" style="8" bestFit="1" customWidth="1"/>
    <col min="3252" max="3252" width="9.140625" style="8"/>
    <col min="3253" max="3253" width="10.28515625" style="8" bestFit="1" customWidth="1"/>
    <col min="3254" max="3255" width="9.28515625" style="8" bestFit="1" customWidth="1"/>
    <col min="3256" max="3256" width="9.140625" style="8"/>
    <col min="3257" max="3257" width="10.28515625" style="8" bestFit="1" customWidth="1"/>
    <col min="3258" max="3259" width="9.28515625" style="8" bestFit="1" customWidth="1"/>
    <col min="3260" max="3260" width="9.140625" style="8"/>
    <col min="3261" max="3261" width="10.28515625" style="8" bestFit="1" customWidth="1"/>
    <col min="3262" max="3263" width="9.28515625" style="8" bestFit="1" customWidth="1"/>
    <col min="3264" max="3264" width="9.140625" style="8"/>
    <col min="3265" max="3265" width="10.28515625" style="8" bestFit="1" customWidth="1"/>
    <col min="3266" max="3267" width="9.28515625" style="8" bestFit="1" customWidth="1"/>
    <col min="3268" max="3268" width="9.140625" style="8"/>
    <col min="3269" max="3269" width="10.28515625" style="8" bestFit="1" customWidth="1"/>
    <col min="3270" max="3271" width="9.28515625" style="8" bestFit="1" customWidth="1"/>
    <col min="3272" max="3272" width="9.140625" style="8"/>
    <col min="3273" max="3273" width="10.28515625" style="8" bestFit="1" customWidth="1"/>
    <col min="3274" max="3275" width="9.28515625" style="8" bestFit="1" customWidth="1"/>
    <col min="3276" max="3276" width="9.140625" style="8"/>
    <col min="3277" max="3277" width="10.28515625" style="8" bestFit="1" customWidth="1"/>
    <col min="3278" max="3279" width="9.28515625" style="8" bestFit="1" customWidth="1"/>
    <col min="3280" max="3280" width="9.140625" style="8"/>
    <col min="3281" max="3281" width="10.28515625" style="8" bestFit="1" customWidth="1"/>
    <col min="3282" max="3283" width="9.28515625" style="8" bestFit="1" customWidth="1"/>
    <col min="3284" max="3284" width="9.140625" style="8"/>
    <col min="3285" max="3285" width="10.28515625" style="8" bestFit="1" customWidth="1"/>
    <col min="3286" max="3287" width="9.28515625" style="8" bestFit="1" customWidth="1"/>
    <col min="3288" max="3288" width="9.140625" style="8"/>
    <col min="3289" max="3289" width="10.28515625" style="8" bestFit="1" customWidth="1"/>
    <col min="3290" max="3291" width="9.28515625" style="8" bestFit="1" customWidth="1"/>
    <col min="3292" max="3292" width="9.140625" style="8"/>
    <col min="3293" max="3293" width="10.28515625" style="8" bestFit="1" customWidth="1"/>
    <col min="3294" max="3295" width="9.28515625" style="8" bestFit="1" customWidth="1"/>
    <col min="3296" max="3296" width="9.140625" style="8"/>
    <col min="3297" max="3297" width="10.28515625" style="8" bestFit="1" customWidth="1"/>
    <col min="3298" max="3299" width="9.28515625" style="8" bestFit="1" customWidth="1"/>
    <col min="3300" max="3300" width="9.140625" style="8"/>
    <col min="3301" max="3301" width="10.28515625" style="8" bestFit="1" customWidth="1"/>
    <col min="3302" max="3303" width="9.28515625" style="8" bestFit="1" customWidth="1"/>
    <col min="3304" max="3304" width="9.140625" style="8"/>
    <col min="3305" max="3305" width="10.28515625" style="8" bestFit="1" customWidth="1"/>
    <col min="3306" max="3307" width="9.28515625" style="8" bestFit="1" customWidth="1"/>
    <col min="3308" max="3308" width="9.140625" style="8"/>
    <col min="3309" max="3309" width="10.28515625" style="8" bestFit="1" customWidth="1"/>
    <col min="3310" max="3311" width="9.28515625" style="8" bestFit="1" customWidth="1"/>
    <col min="3312" max="3312" width="9.140625" style="8"/>
    <col min="3313" max="3313" width="10.28515625" style="8" bestFit="1" customWidth="1"/>
    <col min="3314" max="3315" width="9.28515625" style="8" bestFit="1" customWidth="1"/>
    <col min="3316" max="3316" width="9.140625" style="8"/>
    <col min="3317" max="3317" width="10.28515625" style="8" bestFit="1" customWidth="1"/>
    <col min="3318" max="3319" width="9.28515625" style="8" bestFit="1" customWidth="1"/>
    <col min="3320" max="3320" width="9.140625" style="8"/>
    <col min="3321" max="3321" width="10.28515625" style="8" bestFit="1" customWidth="1"/>
    <col min="3322" max="3323" width="9.28515625" style="8" bestFit="1" customWidth="1"/>
    <col min="3324" max="3324" width="9.140625" style="8"/>
    <col min="3325" max="3325" width="10.28515625" style="8" bestFit="1" customWidth="1"/>
    <col min="3326" max="3327" width="9.28515625" style="8" bestFit="1" customWidth="1"/>
    <col min="3328" max="3328" width="9.140625" style="8"/>
    <col min="3329" max="3329" width="10.28515625" style="8" bestFit="1" customWidth="1"/>
    <col min="3330" max="3331" width="9.28515625" style="8" bestFit="1" customWidth="1"/>
    <col min="3332" max="3332" width="9.140625" style="8"/>
    <col min="3333" max="3333" width="10.28515625" style="8" bestFit="1" customWidth="1"/>
    <col min="3334" max="3335" width="9.28515625" style="8" bestFit="1" customWidth="1"/>
    <col min="3336" max="3336" width="9.140625" style="8"/>
    <col min="3337" max="3337" width="10.28515625" style="8" bestFit="1" customWidth="1"/>
    <col min="3338" max="3339" width="9.28515625" style="8" bestFit="1" customWidth="1"/>
    <col min="3340" max="3340" width="9.140625" style="8"/>
    <col min="3341" max="3341" width="10.28515625" style="8" bestFit="1" customWidth="1"/>
    <col min="3342" max="3343" width="9.28515625" style="8" bestFit="1" customWidth="1"/>
    <col min="3344" max="3344" width="9.140625" style="8"/>
    <col min="3345" max="3345" width="10.28515625" style="8" bestFit="1" customWidth="1"/>
    <col min="3346" max="3347" width="9.28515625" style="8" bestFit="1" customWidth="1"/>
    <col min="3348" max="3348" width="9.140625" style="8"/>
    <col min="3349" max="3349" width="10.28515625" style="8" bestFit="1" customWidth="1"/>
    <col min="3350" max="3351" width="9.28515625" style="8" bestFit="1" customWidth="1"/>
    <col min="3352" max="3352" width="9.140625" style="8"/>
    <col min="3353" max="3353" width="10.28515625" style="8" bestFit="1" customWidth="1"/>
    <col min="3354" max="3355" width="9.28515625" style="8" bestFit="1" customWidth="1"/>
    <col min="3356" max="3356" width="9.140625" style="8"/>
    <col min="3357" max="3357" width="10.28515625" style="8" bestFit="1" customWidth="1"/>
    <col min="3358" max="3359" width="9.28515625" style="8" bestFit="1" customWidth="1"/>
    <col min="3360" max="3360" width="9.140625" style="8"/>
    <col min="3361" max="3361" width="10.28515625" style="8" bestFit="1" customWidth="1"/>
    <col min="3362" max="3363" width="9.28515625" style="8" bestFit="1" customWidth="1"/>
    <col min="3364" max="3364" width="9.140625" style="8"/>
    <col min="3365" max="3365" width="10.28515625" style="8" bestFit="1" customWidth="1"/>
    <col min="3366" max="3367" width="9.28515625" style="8" bestFit="1" customWidth="1"/>
    <col min="3368" max="3368" width="9.140625" style="8"/>
    <col min="3369" max="3369" width="10.28515625" style="8" bestFit="1" customWidth="1"/>
    <col min="3370" max="3371" width="9.28515625" style="8" bestFit="1" customWidth="1"/>
    <col min="3372" max="3372" width="9.140625" style="8"/>
    <col min="3373" max="3373" width="10.28515625" style="8" bestFit="1" customWidth="1"/>
    <col min="3374" max="3375" width="9.28515625" style="8" bestFit="1" customWidth="1"/>
    <col min="3376" max="3376" width="9.140625" style="8"/>
    <col min="3377" max="3377" width="10.28515625" style="8" bestFit="1" customWidth="1"/>
    <col min="3378" max="3379" width="9.28515625" style="8" bestFit="1" customWidth="1"/>
    <col min="3380" max="3380" width="9.140625" style="8"/>
    <col min="3381" max="3381" width="10.28515625" style="8" bestFit="1" customWidth="1"/>
    <col min="3382" max="3383" width="9.28515625" style="8" bestFit="1" customWidth="1"/>
    <col min="3384" max="3384" width="9.140625" style="8"/>
    <col min="3385" max="3385" width="10.28515625" style="8" bestFit="1" customWidth="1"/>
    <col min="3386" max="3387" width="9.28515625" style="8" bestFit="1" customWidth="1"/>
    <col min="3388" max="3388" width="9.140625" style="8"/>
    <col min="3389" max="3389" width="10.28515625" style="8" bestFit="1" customWidth="1"/>
    <col min="3390" max="3391" width="9.28515625" style="8" bestFit="1" customWidth="1"/>
    <col min="3392" max="3392" width="9.140625" style="8"/>
    <col min="3393" max="3393" width="10.28515625" style="8" bestFit="1" customWidth="1"/>
    <col min="3394" max="3395" width="9.28515625" style="8" bestFit="1" customWidth="1"/>
    <col min="3396" max="3396" width="9.140625" style="8"/>
    <col min="3397" max="3397" width="10.28515625" style="8" bestFit="1" customWidth="1"/>
    <col min="3398" max="3399" width="9.28515625" style="8" bestFit="1" customWidth="1"/>
    <col min="3400" max="3400" width="9.140625" style="8"/>
    <col min="3401" max="3401" width="10.28515625" style="8" bestFit="1" customWidth="1"/>
    <col min="3402" max="3403" width="9.28515625" style="8" bestFit="1" customWidth="1"/>
    <col min="3404" max="3404" width="9.140625" style="8"/>
    <col min="3405" max="3405" width="10.28515625" style="8" bestFit="1" customWidth="1"/>
    <col min="3406" max="3407" width="9.28515625" style="8" bestFit="1" customWidth="1"/>
    <col min="3408" max="3408" width="9.140625" style="8"/>
    <col min="3409" max="3409" width="10.28515625" style="8" bestFit="1" customWidth="1"/>
    <col min="3410" max="3411" width="9.28515625" style="8" bestFit="1" customWidth="1"/>
    <col min="3412" max="3412" width="9.140625" style="8"/>
    <col min="3413" max="3413" width="10.28515625" style="8" bestFit="1" customWidth="1"/>
    <col min="3414" max="3415" width="9.28515625" style="8" bestFit="1" customWidth="1"/>
    <col min="3416" max="3416" width="9.140625" style="8"/>
    <col min="3417" max="3417" width="10.28515625" style="8" bestFit="1" customWidth="1"/>
    <col min="3418" max="3419" width="9.28515625" style="8" bestFit="1" customWidth="1"/>
    <col min="3420" max="3420" width="9.140625" style="8"/>
    <col min="3421" max="3421" width="10.28515625" style="8" bestFit="1" customWidth="1"/>
    <col min="3422" max="3423" width="9.28515625" style="8" bestFit="1" customWidth="1"/>
    <col min="3424" max="3424" width="9.140625" style="8"/>
    <col min="3425" max="3425" width="10.28515625" style="8" bestFit="1" customWidth="1"/>
    <col min="3426" max="3427" width="9.28515625" style="8" bestFit="1" customWidth="1"/>
    <col min="3428" max="3428" width="9.140625" style="8"/>
    <col min="3429" max="3429" width="10.28515625" style="8" bestFit="1" customWidth="1"/>
    <col min="3430" max="3431" width="9.28515625" style="8" bestFit="1" customWidth="1"/>
    <col min="3432" max="3432" width="9.140625" style="8"/>
    <col min="3433" max="3433" width="10.28515625" style="8" bestFit="1" customWidth="1"/>
    <col min="3434" max="3435" width="9.28515625" style="8" bestFit="1" customWidth="1"/>
    <col min="3436" max="3436" width="9.140625" style="8"/>
    <col min="3437" max="3437" width="10.28515625" style="8" bestFit="1" customWidth="1"/>
    <col min="3438" max="3439" width="9.28515625" style="8" bestFit="1" customWidth="1"/>
    <col min="3440" max="3440" width="9.140625" style="8"/>
    <col min="3441" max="3441" width="10.28515625" style="8" bestFit="1" customWidth="1"/>
    <col min="3442" max="3443" width="9.28515625" style="8" bestFit="1" customWidth="1"/>
    <col min="3444" max="3444" width="9.140625" style="8"/>
    <col min="3445" max="3445" width="10.28515625" style="8" bestFit="1" customWidth="1"/>
    <col min="3446" max="3447" width="9.28515625" style="8" bestFit="1" customWidth="1"/>
    <col min="3448" max="3448" width="9.140625" style="8"/>
    <col min="3449" max="3449" width="10.28515625" style="8" bestFit="1" customWidth="1"/>
    <col min="3450" max="3451" width="9.28515625" style="8" bestFit="1" customWidth="1"/>
    <col min="3452" max="3452" width="9.140625" style="8"/>
    <col min="3453" max="3453" width="10.28515625" style="8" bestFit="1" customWidth="1"/>
    <col min="3454" max="3455" width="9.28515625" style="8" bestFit="1" customWidth="1"/>
    <col min="3456" max="3456" width="9.140625" style="8"/>
    <col min="3457" max="3457" width="10.28515625" style="8" bestFit="1" customWidth="1"/>
    <col min="3458" max="3459" width="9.28515625" style="8" bestFit="1" customWidth="1"/>
    <col min="3460" max="3460" width="9.140625" style="8"/>
    <col min="3461" max="3461" width="10.28515625" style="8" bestFit="1" customWidth="1"/>
    <col min="3462" max="3463" width="9.28515625" style="8" bestFit="1" customWidth="1"/>
    <col min="3464" max="3464" width="9.140625" style="8"/>
    <col min="3465" max="3465" width="10.28515625" style="8" bestFit="1" customWidth="1"/>
    <col min="3466" max="3467" width="9.28515625" style="8" bestFit="1" customWidth="1"/>
    <col min="3468" max="3468" width="9.140625" style="8"/>
    <col min="3469" max="3469" width="10.28515625" style="8" bestFit="1" customWidth="1"/>
    <col min="3470" max="3471" width="9.28515625" style="8" bestFit="1" customWidth="1"/>
    <col min="3472" max="3472" width="9.140625" style="8"/>
    <col min="3473" max="3473" width="10.28515625" style="8" bestFit="1" customWidth="1"/>
    <col min="3474" max="3475" width="9.28515625" style="8" bestFit="1" customWidth="1"/>
    <col min="3476" max="3476" width="9.140625" style="8"/>
    <col min="3477" max="3477" width="10.28515625" style="8" bestFit="1" customWidth="1"/>
    <col min="3478" max="3479" width="9.28515625" style="8" bestFit="1" customWidth="1"/>
    <col min="3480" max="3480" width="9.140625" style="8"/>
    <col min="3481" max="3481" width="10.28515625" style="8" bestFit="1" customWidth="1"/>
    <col min="3482" max="3483" width="9.28515625" style="8" bestFit="1" customWidth="1"/>
    <col min="3484" max="3484" width="9.140625" style="8"/>
    <col min="3485" max="3485" width="10.28515625" style="8" bestFit="1" customWidth="1"/>
    <col min="3486" max="3487" width="9.28515625" style="8" bestFit="1" customWidth="1"/>
    <col min="3488" max="3488" width="9.140625" style="8"/>
    <col min="3489" max="3489" width="10.28515625" style="8" bestFit="1" customWidth="1"/>
    <col min="3490" max="3491" width="9.28515625" style="8" bestFit="1" customWidth="1"/>
    <col min="3492" max="3492" width="9.140625" style="8"/>
    <col min="3493" max="3493" width="10.28515625" style="8" bestFit="1" customWidth="1"/>
    <col min="3494" max="3495" width="9.28515625" style="8" bestFit="1" customWidth="1"/>
    <col min="3496" max="3496" width="9.140625" style="8"/>
    <col min="3497" max="3497" width="10.28515625" style="8" bestFit="1" customWidth="1"/>
    <col min="3498" max="3499" width="9.28515625" style="8" bestFit="1" customWidth="1"/>
    <col min="3500" max="3500" width="9.140625" style="8"/>
    <col min="3501" max="3501" width="10.28515625" style="8" bestFit="1" customWidth="1"/>
    <col min="3502" max="3503" width="9.28515625" style="8" bestFit="1" customWidth="1"/>
    <col min="3504" max="3504" width="9.140625" style="8"/>
    <col min="3505" max="3505" width="10.28515625" style="8" bestFit="1" customWidth="1"/>
    <col min="3506" max="3507" width="9.28515625" style="8" bestFit="1" customWidth="1"/>
    <col min="3508" max="3508" width="9.140625" style="8"/>
    <col min="3509" max="3509" width="10.28515625" style="8" bestFit="1" customWidth="1"/>
    <col min="3510" max="3511" width="9.28515625" style="8" bestFit="1" customWidth="1"/>
    <col min="3512" max="3512" width="9.140625" style="8"/>
    <col min="3513" max="3513" width="10.28515625" style="8" bestFit="1" customWidth="1"/>
    <col min="3514" max="3515" width="9.28515625" style="8" bestFit="1" customWidth="1"/>
    <col min="3516" max="3516" width="9.140625" style="8"/>
    <col min="3517" max="3517" width="10.28515625" style="8" bestFit="1" customWidth="1"/>
    <col min="3518" max="3519" width="9.28515625" style="8" bestFit="1" customWidth="1"/>
    <col min="3520" max="3520" width="9.140625" style="8"/>
    <col min="3521" max="3521" width="10.28515625" style="8" bestFit="1" customWidth="1"/>
    <col min="3522" max="3523" width="9.28515625" style="8" bestFit="1" customWidth="1"/>
    <col min="3524" max="3524" width="9.140625" style="8"/>
    <col min="3525" max="3525" width="10.28515625" style="8" bestFit="1" customWidth="1"/>
    <col min="3526" max="3527" width="9.28515625" style="8" bestFit="1" customWidth="1"/>
    <col min="3528" max="3528" width="9.140625" style="8"/>
    <col min="3529" max="3529" width="10.28515625" style="8" bestFit="1" customWidth="1"/>
    <col min="3530" max="3531" width="9.28515625" style="8" bestFit="1" customWidth="1"/>
    <col min="3532" max="3532" width="9.140625" style="8"/>
    <col min="3533" max="3533" width="10.28515625" style="8" bestFit="1" customWidth="1"/>
    <col min="3534" max="3535" width="9.28515625" style="8" bestFit="1" customWidth="1"/>
    <col min="3536" max="3536" width="9.140625" style="8"/>
    <col min="3537" max="3537" width="10.28515625" style="8" bestFit="1" customWidth="1"/>
    <col min="3538" max="3539" width="9.28515625" style="8" bestFit="1" customWidth="1"/>
    <col min="3540" max="3540" width="9.140625" style="8"/>
    <col min="3541" max="3541" width="10.28515625" style="8" bestFit="1" customWidth="1"/>
    <col min="3542" max="3543" width="9.28515625" style="8" bestFit="1" customWidth="1"/>
    <col min="3544" max="3544" width="9.140625" style="8"/>
    <col min="3545" max="3545" width="10.28515625" style="8" bestFit="1" customWidth="1"/>
    <col min="3546" max="3547" width="9.28515625" style="8" bestFit="1" customWidth="1"/>
    <col min="3548" max="3548" width="9.140625" style="8"/>
    <col min="3549" max="3549" width="10.28515625" style="8" bestFit="1" customWidth="1"/>
    <col min="3550" max="3551" width="9.28515625" style="8" bestFit="1" customWidth="1"/>
    <col min="3552" max="3552" width="9.140625" style="8"/>
    <col min="3553" max="3553" width="10.28515625" style="8" bestFit="1" customWidth="1"/>
    <col min="3554" max="3555" width="9.28515625" style="8" bestFit="1" customWidth="1"/>
    <col min="3556" max="3556" width="9.140625" style="8"/>
    <col min="3557" max="3557" width="10.28515625" style="8" bestFit="1" customWidth="1"/>
    <col min="3558" max="3559" width="9.28515625" style="8" bestFit="1" customWidth="1"/>
    <col min="3560" max="3560" width="9.140625" style="8"/>
    <col min="3561" max="3561" width="10.28515625" style="8" bestFit="1" customWidth="1"/>
    <col min="3562" max="3563" width="9.28515625" style="8" bestFit="1" customWidth="1"/>
    <col min="3564" max="3564" width="9.140625" style="8"/>
    <col min="3565" max="3565" width="10.28515625" style="8" bestFit="1" customWidth="1"/>
    <col min="3566" max="3567" width="9.28515625" style="8" bestFit="1" customWidth="1"/>
    <col min="3568" max="3568" width="9.140625" style="8"/>
    <col min="3569" max="3569" width="10.28515625" style="8" bestFit="1" customWidth="1"/>
    <col min="3570" max="3571" width="9.28515625" style="8" bestFit="1" customWidth="1"/>
    <col min="3572" max="3572" width="9.140625" style="8"/>
    <col min="3573" max="3573" width="10.28515625" style="8" bestFit="1" customWidth="1"/>
    <col min="3574" max="3575" width="9.28515625" style="8" bestFit="1" customWidth="1"/>
    <col min="3576" max="3576" width="9.140625" style="8"/>
    <col min="3577" max="3577" width="10.28515625" style="8" bestFit="1" customWidth="1"/>
    <col min="3578" max="3579" width="9.28515625" style="8" bestFit="1" customWidth="1"/>
    <col min="3580" max="3580" width="9.140625" style="8"/>
    <col min="3581" max="3581" width="10.28515625" style="8" bestFit="1" customWidth="1"/>
    <col min="3582" max="3583" width="9.28515625" style="8" bestFit="1" customWidth="1"/>
    <col min="3584" max="3584" width="9.140625" style="8"/>
    <col min="3585" max="3585" width="10.28515625" style="8" bestFit="1" customWidth="1"/>
    <col min="3586" max="3587" width="9.28515625" style="8" bestFit="1" customWidth="1"/>
    <col min="3588" max="3588" width="9.140625" style="8"/>
    <col min="3589" max="3589" width="10.28515625" style="8" bestFit="1" customWidth="1"/>
    <col min="3590" max="3591" width="9.28515625" style="8" bestFit="1" customWidth="1"/>
    <col min="3592" max="3592" width="9.140625" style="8"/>
    <col min="3593" max="3593" width="10.28515625" style="8" bestFit="1" customWidth="1"/>
    <col min="3594" max="3595" width="9.28515625" style="8" bestFit="1" customWidth="1"/>
    <col min="3596" max="3596" width="9.140625" style="8"/>
    <col min="3597" max="3597" width="10.28515625" style="8" bestFit="1" customWidth="1"/>
    <col min="3598" max="3599" width="9.28515625" style="8" bestFit="1" customWidth="1"/>
    <col min="3600" max="3600" width="9.140625" style="8"/>
    <col min="3601" max="3601" width="10.28515625" style="8" bestFit="1" customWidth="1"/>
    <col min="3602" max="3603" width="9.28515625" style="8" bestFit="1" customWidth="1"/>
    <col min="3604" max="3604" width="9.140625" style="8"/>
    <col min="3605" max="3605" width="10.28515625" style="8" bestFit="1" customWidth="1"/>
    <col min="3606" max="3607" width="9.28515625" style="8" bestFit="1" customWidth="1"/>
    <col min="3608" max="3608" width="9.140625" style="8"/>
    <col min="3609" max="3609" width="10.28515625" style="8" bestFit="1" customWidth="1"/>
    <col min="3610" max="3611" width="9.28515625" style="8" bestFit="1" customWidth="1"/>
    <col min="3612" max="3612" width="9.140625" style="8"/>
    <col min="3613" max="3613" width="10.28515625" style="8" bestFit="1" customWidth="1"/>
    <col min="3614" max="3615" width="9.28515625" style="8" bestFit="1" customWidth="1"/>
    <col min="3616" max="3616" width="9.140625" style="8"/>
    <col min="3617" max="3617" width="10.28515625" style="8" bestFit="1" customWidth="1"/>
    <col min="3618" max="3619" width="9.28515625" style="8" bestFit="1" customWidth="1"/>
    <col min="3620" max="3620" width="9.140625" style="8"/>
    <col min="3621" max="3621" width="10.28515625" style="8" bestFit="1" customWidth="1"/>
    <col min="3622" max="3623" width="9.28515625" style="8" bestFit="1" customWidth="1"/>
    <col min="3624" max="3624" width="9.140625" style="8"/>
    <col min="3625" max="3625" width="10.28515625" style="8" bestFit="1" customWidth="1"/>
    <col min="3626" max="3627" width="9.28515625" style="8" bestFit="1" customWidth="1"/>
    <col min="3628" max="3628" width="9.140625" style="8"/>
    <col min="3629" max="3629" width="10.28515625" style="8" bestFit="1" customWidth="1"/>
    <col min="3630" max="3631" width="9.28515625" style="8" bestFit="1" customWidth="1"/>
    <col min="3632" max="3632" width="9.140625" style="8"/>
    <col min="3633" max="3633" width="10.28515625" style="8" bestFit="1" customWidth="1"/>
    <col min="3634" max="3635" width="9.28515625" style="8" bestFit="1" customWidth="1"/>
    <col min="3636" max="3636" width="9.140625" style="8"/>
    <col min="3637" max="3637" width="10.28515625" style="8" bestFit="1" customWidth="1"/>
    <col min="3638" max="3639" width="9.28515625" style="8" bestFit="1" customWidth="1"/>
    <col min="3640" max="3640" width="9.140625" style="8"/>
    <col min="3641" max="3641" width="10.28515625" style="8" bestFit="1" customWidth="1"/>
    <col min="3642" max="3643" width="9.28515625" style="8" bestFit="1" customWidth="1"/>
    <col min="3644" max="3644" width="9.140625" style="8"/>
    <col min="3645" max="3645" width="10.28515625" style="8" bestFit="1" customWidth="1"/>
    <col min="3646" max="3647" width="9.28515625" style="8" bestFit="1" customWidth="1"/>
    <col min="3648" max="3648" width="9.140625" style="8"/>
    <col min="3649" max="3649" width="10.28515625" style="8" bestFit="1" customWidth="1"/>
    <col min="3650" max="3651" width="9.28515625" style="8" bestFit="1" customWidth="1"/>
    <col min="3652" max="3652" width="9.140625" style="8"/>
    <col min="3653" max="3653" width="10.28515625" style="8" bestFit="1" customWidth="1"/>
    <col min="3654" max="3655" width="9.28515625" style="8" bestFit="1" customWidth="1"/>
    <col min="3656" max="3656" width="9.140625" style="8"/>
    <col min="3657" max="3657" width="10.28515625" style="8" bestFit="1" customWidth="1"/>
    <col min="3658" max="3659" width="9.28515625" style="8" bestFit="1" customWidth="1"/>
    <col min="3660" max="3660" width="9.140625" style="8"/>
    <col min="3661" max="3661" width="10.28515625" style="8" bestFit="1" customWidth="1"/>
    <col min="3662" max="3663" width="9.28515625" style="8" bestFit="1" customWidth="1"/>
    <col min="3664" max="3664" width="9.140625" style="8"/>
    <col min="3665" max="3665" width="10.28515625" style="8" bestFit="1" customWidth="1"/>
    <col min="3666" max="3667" width="9.28515625" style="8" bestFit="1" customWidth="1"/>
    <col min="3668" max="3668" width="9.140625" style="8"/>
    <col min="3669" max="3669" width="10.28515625" style="8" bestFit="1" customWidth="1"/>
    <col min="3670" max="3671" width="9.28515625" style="8" bestFit="1" customWidth="1"/>
    <col min="3672" max="3672" width="9.140625" style="8"/>
    <col min="3673" max="3673" width="10.28515625" style="8" bestFit="1" customWidth="1"/>
    <col min="3674" max="3675" width="9.28515625" style="8" bestFit="1" customWidth="1"/>
    <col min="3676" max="3676" width="9.140625" style="8"/>
    <col min="3677" max="3677" width="10.28515625" style="8" bestFit="1" customWidth="1"/>
    <col min="3678" max="3679" width="9.28515625" style="8" bestFit="1" customWidth="1"/>
    <col min="3680" max="3680" width="9.140625" style="8"/>
    <col min="3681" max="3681" width="10.28515625" style="8" bestFit="1" customWidth="1"/>
    <col min="3682" max="3683" width="9.28515625" style="8" bestFit="1" customWidth="1"/>
    <col min="3684" max="3684" width="9.140625" style="8"/>
    <col min="3685" max="3685" width="10.28515625" style="8" bestFit="1" customWidth="1"/>
    <col min="3686" max="3687" width="9.28515625" style="8" bestFit="1" customWidth="1"/>
    <col min="3688" max="3688" width="9.140625" style="8"/>
    <col min="3689" max="3689" width="10.28515625" style="8" bestFit="1" customWidth="1"/>
    <col min="3690" max="3691" width="9.28515625" style="8" bestFit="1" customWidth="1"/>
    <col min="3692" max="3692" width="9.140625" style="8"/>
    <col min="3693" max="3693" width="10.28515625" style="8" bestFit="1" customWidth="1"/>
    <col min="3694" max="3695" width="9.28515625" style="8" bestFit="1" customWidth="1"/>
    <col min="3696" max="3696" width="9.140625" style="8"/>
    <col min="3697" max="3697" width="10.28515625" style="8" bestFit="1" customWidth="1"/>
    <col min="3698" max="3699" width="9.28515625" style="8" bestFit="1" customWidth="1"/>
    <col min="3700" max="3700" width="9.140625" style="8"/>
    <col min="3701" max="3701" width="10.28515625" style="8" bestFit="1" customWidth="1"/>
    <col min="3702" max="3703" width="9.28515625" style="8" bestFit="1" customWidth="1"/>
    <col min="3704" max="3704" width="9.140625" style="8"/>
    <col min="3705" max="3705" width="10.28515625" style="8" bestFit="1" customWidth="1"/>
    <col min="3706" max="3707" width="9.28515625" style="8" bestFit="1" customWidth="1"/>
    <col min="3708" max="3708" width="9.140625" style="8"/>
    <col min="3709" max="3709" width="10.28515625" style="8" bestFit="1" customWidth="1"/>
    <col min="3710" max="3711" width="9.28515625" style="8" bestFit="1" customWidth="1"/>
    <col min="3712" max="3712" width="9.140625" style="8"/>
    <col min="3713" max="3713" width="10.28515625" style="8" bestFit="1" customWidth="1"/>
    <col min="3714" max="3715" width="9.28515625" style="8" bestFit="1" customWidth="1"/>
    <col min="3716" max="3716" width="9.140625" style="8"/>
    <col min="3717" max="3717" width="10.28515625" style="8" bestFit="1" customWidth="1"/>
    <col min="3718" max="3719" width="9.28515625" style="8" bestFit="1" customWidth="1"/>
    <col min="3720" max="3720" width="9.140625" style="8"/>
    <col min="3721" max="3721" width="10.28515625" style="8" bestFit="1" customWidth="1"/>
    <col min="3722" max="3723" width="9.28515625" style="8" bestFit="1" customWidth="1"/>
    <col min="3724" max="3724" width="9.140625" style="8"/>
    <col min="3725" max="3725" width="10.28515625" style="8" bestFit="1" customWidth="1"/>
    <col min="3726" max="3727" width="9.28515625" style="8" bestFit="1" customWidth="1"/>
    <col min="3728" max="3728" width="9.140625" style="8"/>
    <col min="3729" max="3729" width="10.28515625" style="8" bestFit="1" customWidth="1"/>
    <col min="3730" max="3731" width="9.28515625" style="8" bestFit="1" customWidth="1"/>
    <col min="3732" max="3732" width="9.140625" style="8"/>
    <col min="3733" max="3733" width="10.28515625" style="8" bestFit="1" customWidth="1"/>
    <col min="3734" max="3735" width="9.28515625" style="8" bestFit="1" customWidth="1"/>
    <col min="3736" max="3736" width="9.140625" style="8"/>
    <col min="3737" max="3737" width="10.28515625" style="8" bestFit="1" customWidth="1"/>
    <col min="3738" max="3739" width="9.28515625" style="8" bestFit="1" customWidth="1"/>
    <col min="3740" max="3740" width="9.140625" style="8"/>
    <col min="3741" max="3741" width="10.28515625" style="8" bestFit="1" customWidth="1"/>
    <col min="3742" max="3743" width="9.28515625" style="8" bestFit="1" customWidth="1"/>
    <col min="3744" max="3744" width="9.140625" style="8"/>
    <col min="3745" max="3745" width="10.28515625" style="8" bestFit="1" customWidth="1"/>
    <col min="3746" max="3747" width="9.28515625" style="8" bestFit="1" customWidth="1"/>
    <col min="3748" max="3748" width="9.140625" style="8"/>
    <col min="3749" max="3749" width="10.28515625" style="8" bestFit="1" customWidth="1"/>
    <col min="3750" max="3751" width="9.28515625" style="8" bestFit="1" customWidth="1"/>
    <col min="3752" max="3752" width="9.140625" style="8"/>
    <col min="3753" max="3753" width="10.28515625" style="8" bestFit="1" customWidth="1"/>
    <col min="3754" max="3755" width="9.28515625" style="8" bestFit="1" customWidth="1"/>
    <col min="3756" max="3756" width="9.140625" style="8"/>
    <col min="3757" max="3757" width="10.28515625" style="8" bestFit="1" customWidth="1"/>
    <col min="3758" max="3759" width="9.28515625" style="8" bestFit="1" customWidth="1"/>
    <col min="3760" max="3760" width="9.140625" style="8"/>
    <col min="3761" max="3761" width="10.28515625" style="8" bestFit="1" customWidth="1"/>
    <col min="3762" max="3763" width="9.28515625" style="8" bestFit="1" customWidth="1"/>
    <col min="3764" max="3764" width="9.140625" style="8"/>
    <col min="3765" max="3765" width="10.28515625" style="8" bestFit="1" customWidth="1"/>
    <col min="3766" max="3767" width="9.28515625" style="8" bestFit="1" customWidth="1"/>
    <col min="3768" max="3768" width="9.140625" style="8"/>
    <col min="3769" max="3769" width="10.28515625" style="8" bestFit="1" customWidth="1"/>
    <col min="3770" max="3771" width="9.28515625" style="8" bestFit="1" customWidth="1"/>
    <col min="3772" max="3772" width="9.140625" style="8"/>
    <col min="3773" max="3773" width="10.28515625" style="8" bestFit="1" customWidth="1"/>
    <col min="3774" max="3775" width="9.28515625" style="8" bestFit="1" customWidth="1"/>
    <col min="3776" max="3776" width="9.140625" style="8"/>
    <col min="3777" max="3777" width="10.28515625" style="8" bestFit="1" customWidth="1"/>
    <col min="3778" max="3779" width="9.28515625" style="8" bestFit="1" customWidth="1"/>
    <col min="3780" max="3780" width="9.140625" style="8"/>
    <col min="3781" max="3781" width="10.28515625" style="8" bestFit="1" customWidth="1"/>
    <col min="3782" max="3783" width="9.28515625" style="8" bestFit="1" customWidth="1"/>
    <col min="3784" max="3784" width="9.140625" style="8"/>
    <col min="3785" max="3785" width="10.28515625" style="8" bestFit="1" customWidth="1"/>
    <col min="3786" max="3787" width="9.28515625" style="8" bestFit="1" customWidth="1"/>
    <col min="3788" max="3788" width="9.140625" style="8"/>
    <col min="3789" max="3789" width="10.28515625" style="8" bestFit="1" customWidth="1"/>
    <col min="3790" max="3791" width="9.28515625" style="8" bestFit="1" customWidth="1"/>
    <col min="3792" max="3792" width="9.140625" style="8"/>
    <col min="3793" max="3793" width="10.28515625" style="8" bestFit="1" customWidth="1"/>
    <col min="3794" max="3795" width="9.28515625" style="8" bestFit="1" customWidth="1"/>
    <col min="3796" max="3796" width="9.140625" style="8"/>
    <col min="3797" max="3797" width="10.28515625" style="8" bestFit="1" customWidth="1"/>
    <col min="3798" max="3799" width="9.28515625" style="8" bestFit="1" customWidth="1"/>
    <col min="3800" max="3800" width="9.140625" style="8"/>
    <col min="3801" max="3801" width="10.28515625" style="8" bestFit="1" customWidth="1"/>
    <col min="3802" max="3803" width="9.28515625" style="8" bestFit="1" customWidth="1"/>
    <col min="3804" max="3804" width="9.140625" style="8"/>
    <col min="3805" max="3805" width="10.28515625" style="8" bestFit="1" customWidth="1"/>
    <col min="3806" max="3807" width="9.28515625" style="8" bestFit="1" customWidth="1"/>
    <col min="3808" max="3808" width="9.140625" style="8"/>
    <col min="3809" max="3809" width="10.28515625" style="8" bestFit="1" customWidth="1"/>
    <col min="3810" max="3811" width="9.28515625" style="8" bestFit="1" customWidth="1"/>
    <col min="3812" max="3812" width="9.140625" style="8"/>
    <col min="3813" max="3813" width="10.28515625" style="8" bestFit="1" customWidth="1"/>
    <col min="3814" max="3815" width="9.28515625" style="8" bestFit="1" customWidth="1"/>
    <col min="3816" max="3816" width="9.140625" style="8"/>
    <col min="3817" max="3817" width="10.28515625" style="8" bestFit="1" customWidth="1"/>
    <col min="3818" max="3819" width="9.28515625" style="8" bestFit="1" customWidth="1"/>
    <col min="3820" max="3820" width="9.140625" style="8"/>
    <col min="3821" max="3821" width="10.28515625" style="8" bestFit="1" customWidth="1"/>
    <col min="3822" max="3823" width="9.28515625" style="8" bestFit="1" customWidth="1"/>
    <col min="3824" max="3824" width="9.140625" style="8"/>
    <col min="3825" max="3825" width="10.28515625" style="8" bestFit="1" customWidth="1"/>
    <col min="3826" max="3827" width="9.28515625" style="8" bestFit="1" customWidth="1"/>
    <col min="3828" max="3828" width="9.140625" style="8"/>
    <col min="3829" max="3829" width="10.28515625" style="8" bestFit="1" customWidth="1"/>
    <col min="3830" max="3831" width="9.28515625" style="8" bestFit="1" customWidth="1"/>
    <col min="3832" max="3832" width="9.140625" style="8"/>
    <col min="3833" max="3833" width="10.28515625" style="8" bestFit="1" customWidth="1"/>
    <col min="3834" max="3835" width="9.28515625" style="8" bestFit="1" customWidth="1"/>
    <col min="3836" max="3836" width="9.140625" style="8"/>
    <col min="3837" max="3837" width="10.28515625" style="8" bestFit="1" customWidth="1"/>
    <col min="3838" max="3839" width="9.28515625" style="8" bestFit="1" customWidth="1"/>
    <col min="3840" max="3840" width="9.140625" style="8"/>
    <col min="3841" max="3841" width="10.28515625" style="8" bestFit="1" customWidth="1"/>
    <col min="3842" max="3843" width="9.28515625" style="8" bestFit="1" customWidth="1"/>
    <col min="3844" max="3844" width="9.140625" style="8"/>
    <col min="3845" max="3845" width="10.28515625" style="8" bestFit="1" customWidth="1"/>
    <col min="3846" max="3847" width="9.28515625" style="8" bestFit="1" customWidth="1"/>
    <col min="3848" max="3848" width="9.140625" style="8"/>
    <col min="3849" max="3849" width="10.28515625" style="8" bestFit="1" customWidth="1"/>
    <col min="3850" max="3851" width="9.28515625" style="8" bestFit="1" customWidth="1"/>
    <col min="3852" max="3852" width="9.140625" style="8"/>
    <col min="3853" max="3853" width="10.28515625" style="8" bestFit="1" customWidth="1"/>
    <col min="3854" max="3855" width="9.28515625" style="8" bestFit="1" customWidth="1"/>
    <col min="3856" max="3856" width="9.140625" style="8"/>
    <col min="3857" max="3857" width="10.28515625" style="8" bestFit="1" customWidth="1"/>
    <col min="3858" max="3859" width="9.28515625" style="8" bestFit="1" customWidth="1"/>
    <col min="3860" max="3860" width="9.140625" style="8"/>
    <col min="3861" max="3861" width="10.28515625" style="8" bestFit="1" customWidth="1"/>
    <col min="3862" max="3863" width="9.28515625" style="8" bestFit="1" customWidth="1"/>
    <col min="3864" max="3864" width="9.140625" style="8"/>
    <col min="3865" max="3865" width="10.28515625" style="8" bestFit="1" customWidth="1"/>
    <col min="3866" max="3867" width="9.28515625" style="8" bestFit="1" customWidth="1"/>
    <col min="3868" max="3868" width="9.140625" style="8"/>
    <col min="3869" max="3869" width="10.28515625" style="8" bestFit="1" customWidth="1"/>
    <col min="3870" max="3871" width="9.28515625" style="8" bestFit="1" customWidth="1"/>
    <col min="3872" max="3872" width="9.140625" style="8"/>
    <col min="3873" max="3873" width="10.28515625" style="8" bestFit="1" customWidth="1"/>
    <col min="3874" max="3875" width="9.28515625" style="8" bestFit="1" customWidth="1"/>
    <col min="3876" max="3876" width="9.140625" style="8"/>
    <col min="3877" max="3877" width="10.28515625" style="8" bestFit="1" customWidth="1"/>
    <col min="3878" max="3879" width="9.28515625" style="8" bestFit="1" customWidth="1"/>
    <col min="3880" max="3880" width="9.140625" style="8"/>
    <col min="3881" max="3881" width="10.28515625" style="8" bestFit="1" customWidth="1"/>
    <col min="3882" max="3883" width="9.28515625" style="8" bestFit="1" customWidth="1"/>
    <col min="3884" max="3884" width="9.140625" style="8"/>
    <col min="3885" max="3885" width="10.28515625" style="8" bestFit="1" customWidth="1"/>
    <col min="3886" max="3887" width="9.28515625" style="8" bestFit="1" customWidth="1"/>
    <col min="3888" max="3888" width="9.140625" style="8"/>
    <col min="3889" max="3889" width="10.28515625" style="8" bestFit="1" customWidth="1"/>
    <col min="3890" max="3891" width="9.28515625" style="8" bestFit="1" customWidth="1"/>
    <col min="3892" max="3892" width="9.140625" style="8"/>
    <col min="3893" max="3893" width="10.28515625" style="8" bestFit="1" customWidth="1"/>
    <col min="3894" max="3895" width="9.28515625" style="8" bestFit="1" customWidth="1"/>
    <col min="3896" max="3896" width="9.140625" style="8"/>
    <col min="3897" max="3897" width="10.28515625" style="8" bestFit="1" customWidth="1"/>
    <col min="3898" max="3899" width="9.28515625" style="8" bestFit="1" customWidth="1"/>
    <col min="3900" max="3900" width="9.140625" style="8"/>
    <col min="3901" max="3901" width="10.28515625" style="8" bestFit="1" customWidth="1"/>
    <col min="3902" max="3903" width="9.28515625" style="8" bestFit="1" customWidth="1"/>
    <col min="3904" max="3904" width="9.140625" style="8"/>
    <col min="3905" max="3905" width="10.28515625" style="8" bestFit="1" customWidth="1"/>
    <col min="3906" max="3907" width="9.28515625" style="8" bestFit="1" customWidth="1"/>
    <col min="3908" max="3908" width="9.140625" style="8"/>
    <col min="3909" max="3909" width="10.28515625" style="8" bestFit="1" customWidth="1"/>
    <col min="3910" max="3911" width="9.28515625" style="8" bestFit="1" customWidth="1"/>
    <col min="3912" max="3912" width="9.140625" style="8"/>
    <col min="3913" max="3913" width="10.28515625" style="8" bestFit="1" customWidth="1"/>
    <col min="3914" max="3915" width="9.28515625" style="8" bestFit="1" customWidth="1"/>
    <col min="3916" max="3916" width="9.140625" style="8"/>
    <col min="3917" max="3917" width="10.28515625" style="8" bestFit="1" customWidth="1"/>
    <col min="3918" max="3919" width="9.28515625" style="8" bestFit="1" customWidth="1"/>
    <col min="3920" max="3920" width="9.140625" style="8"/>
    <col min="3921" max="3921" width="10.28515625" style="8" bestFit="1" customWidth="1"/>
    <col min="3922" max="3923" width="9.28515625" style="8" bestFit="1" customWidth="1"/>
    <col min="3924" max="3924" width="9.140625" style="8"/>
    <col min="3925" max="3925" width="10.28515625" style="8" bestFit="1" customWidth="1"/>
    <col min="3926" max="3927" width="9.28515625" style="8" bestFit="1" customWidth="1"/>
    <col min="3928" max="3928" width="9.140625" style="8"/>
    <col min="3929" max="3929" width="10.28515625" style="8" bestFit="1" customWidth="1"/>
    <col min="3930" max="3931" width="9.28515625" style="8" bestFit="1" customWidth="1"/>
    <col min="3932" max="3932" width="9.140625" style="8"/>
    <col min="3933" max="3933" width="10.28515625" style="8" bestFit="1" customWidth="1"/>
    <col min="3934" max="3935" width="9.28515625" style="8" bestFit="1" customWidth="1"/>
    <col min="3936" max="3936" width="9.140625" style="8"/>
    <col min="3937" max="3937" width="10.28515625" style="8" bestFit="1" customWidth="1"/>
    <col min="3938" max="3939" width="9.28515625" style="8" bestFit="1" customWidth="1"/>
    <col min="3940" max="3940" width="9.140625" style="8"/>
    <col min="3941" max="3941" width="10.28515625" style="8" bestFit="1" customWidth="1"/>
    <col min="3942" max="3943" width="9.28515625" style="8" bestFit="1" customWidth="1"/>
    <col min="3944" max="3944" width="9.140625" style="8"/>
    <col min="3945" max="3945" width="10.28515625" style="8" bestFit="1" customWidth="1"/>
    <col min="3946" max="3947" width="9.28515625" style="8" bestFit="1" customWidth="1"/>
    <col min="3948" max="3948" width="9.140625" style="8"/>
    <col min="3949" max="3949" width="10.28515625" style="8" bestFit="1" customWidth="1"/>
    <col min="3950" max="3951" width="9.28515625" style="8" bestFit="1" customWidth="1"/>
    <col min="3952" max="3952" width="9.140625" style="8"/>
    <col min="3953" max="3953" width="10.28515625" style="8" bestFit="1" customWidth="1"/>
    <col min="3954" max="3955" width="9.28515625" style="8" bestFit="1" customWidth="1"/>
    <col min="3956" max="3956" width="9.140625" style="8"/>
    <col min="3957" max="3957" width="10.28515625" style="8" bestFit="1" customWidth="1"/>
    <col min="3958" max="3959" width="9.28515625" style="8" bestFit="1" customWidth="1"/>
    <col min="3960" max="3960" width="9.140625" style="8"/>
    <col min="3961" max="3961" width="10.28515625" style="8" bestFit="1" customWidth="1"/>
    <col min="3962" max="3963" width="9.28515625" style="8" bestFit="1" customWidth="1"/>
    <col min="3964" max="3964" width="9.140625" style="8"/>
    <col min="3965" max="3965" width="10.28515625" style="8" bestFit="1" customWidth="1"/>
    <col min="3966" max="3967" width="9.28515625" style="8" bestFit="1" customWidth="1"/>
    <col min="3968" max="3968" width="9.140625" style="8"/>
    <col min="3969" max="3969" width="10.28515625" style="8" bestFit="1" customWidth="1"/>
    <col min="3970" max="3971" width="9.28515625" style="8" bestFit="1" customWidth="1"/>
    <col min="3972" max="3972" width="9.140625" style="8"/>
    <col min="3973" max="3973" width="10.28515625" style="8" bestFit="1" customWidth="1"/>
    <col min="3974" max="3975" width="9.28515625" style="8" bestFit="1" customWidth="1"/>
    <col min="3976" max="3976" width="9.140625" style="8"/>
    <col min="3977" max="3977" width="10.28515625" style="8" bestFit="1" customWidth="1"/>
    <col min="3978" max="3979" width="9.28515625" style="8" bestFit="1" customWidth="1"/>
    <col min="3980" max="3980" width="9.140625" style="8"/>
    <col min="3981" max="3981" width="10.28515625" style="8" bestFit="1" customWidth="1"/>
    <col min="3982" max="3983" width="9.28515625" style="8" bestFit="1" customWidth="1"/>
    <col min="3984" max="3984" width="9.140625" style="8"/>
    <col min="3985" max="3985" width="10.28515625" style="8" bestFit="1" customWidth="1"/>
    <col min="3986" max="3987" width="9.28515625" style="8" bestFit="1" customWidth="1"/>
    <col min="3988" max="3988" width="9.140625" style="8"/>
    <col min="3989" max="3989" width="10.28515625" style="8" bestFit="1" customWidth="1"/>
    <col min="3990" max="3991" width="9.28515625" style="8" bestFit="1" customWidth="1"/>
    <col min="3992" max="3992" width="9.140625" style="8"/>
    <col min="3993" max="3993" width="10.28515625" style="8" bestFit="1" customWidth="1"/>
    <col min="3994" max="3995" width="9.28515625" style="8" bestFit="1" customWidth="1"/>
    <col min="3996" max="3996" width="9.140625" style="8"/>
    <col min="3997" max="3997" width="10.28515625" style="8" bestFit="1" customWidth="1"/>
    <col min="3998" max="3999" width="9.28515625" style="8" bestFit="1" customWidth="1"/>
    <col min="4000" max="4000" width="9.140625" style="8"/>
    <col min="4001" max="4001" width="10.28515625" style="8" bestFit="1" customWidth="1"/>
    <col min="4002" max="4003" width="9.28515625" style="8" bestFit="1" customWidth="1"/>
    <col min="4004" max="4004" width="9.140625" style="8"/>
    <col min="4005" max="4005" width="10.28515625" style="8" bestFit="1" customWidth="1"/>
    <col min="4006" max="4007" width="9.28515625" style="8" bestFit="1" customWidth="1"/>
    <col min="4008" max="4008" width="9.140625" style="8"/>
    <col min="4009" max="4009" width="10.28515625" style="8" bestFit="1" customWidth="1"/>
    <col min="4010" max="4011" width="9.28515625" style="8" bestFit="1" customWidth="1"/>
    <col min="4012" max="4012" width="9.140625" style="8"/>
    <col min="4013" max="4013" width="10.28515625" style="8" bestFit="1" customWidth="1"/>
    <col min="4014" max="4015" width="9.28515625" style="8" bestFit="1" customWidth="1"/>
    <col min="4016" max="4016" width="9.140625" style="8"/>
    <col min="4017" max="4017" width="10.28515625" style="8" bestFit="1" customWidth="1"/>
    <col min="4018" max="4019" width="9.28515625" style="8" bestFit="1" customWidth="1"/>
    <col min="4020" max="4020" width="9.140625" style="8"/>
    <col min="4021" max="4021" width="10.28515625" style="8" bestFit="1" customWidth="1"/>
    <col min="4022" max="4023" width="9.28515625" style="8" bestFit="1" customWidth="1"/>
    <col min="4024" max="4024" width="9.140625" style="8"/>
    <col min="4025" max="4025" width="10.28515625" style="8" bestFit="1" customWidth="1"/>
    <col min="4026" max="4027" width="9.28515625" style="8" bestFit="1" customWidth="1"/>
    <col min="4028" max="4028" width="9.140625" style="8"/>
    <col min="4029" max="4029" width="10.28515625" style="8" bestFit="1" customWidth="1"/>
    <col min="4030" max="4031" width="9.28515625" style="8" bestFit="1" customWidth="1"/>
    <col min="4032" max="4032" width="9.140625" style="8"/>
    <col min="4033" max="4033" width="10.28515625" style="8" bestFit="1" customWidth="1"/>
    <col min="4034" max="4035" width="9.28515625" style="8" bestFit="1" customWidth="1"/>
    <col min="4036" max="4036" width="9.140625" style="8"/>
    <col min="4037" max="4037" width="10.28515625" style="8" bestFit="1" customWidth="1"/>
    <col min="4038" max="4039" width="9.28515625" style="8" bestFit="1" customWidth="1"/>
    <col min="4040" max="4040" width="9.140625" style="8"/>
    <col min="4041" max="4041" width="10.28515625" style="8" bestFit="1" customWidth="1"/>
    <col min="4042" max="4043" width="9.28515625" style="8" bestFit="1" customWidth="1"/>
    <col min="4044" max="4044" width="9.140625" style="8"/>
    <col min="4045" max="4045" width="10.28515625" style="8" bestFit="1" customWidth="1"/>
    <col min="4046" max="4047" width="9.28515625" style="8" bestFit="1" customWidth="1"/>
    <col min="4048" max="4048" width="9.140625" style="8"/>
    <col min="4049" max="4049" width="10.28515625" style="8" bestFit="1" customWidth="1"/>
    <col min="4050" max="4051" width="9.28515625" style="8" bestFit="1" customWidth="1"/>
    <col min="4052" max="4052" width="9.140625" style="8"/>
    <col min="4053" max="4053" width="10.28515625" style="8" bestFit="1" customWidth="1"/>
    <col min="4054" max="4055" width="9.28515625" style="8" bestFit="1" customWidth="1"/>
    <col min="4056" max="4056" width="9.140625" style="8"/>
    <col min="4057" max="4057" width="10.28515625" style="8" bestFit="1" customWidth="1"/>
    <col min="4058" max="4059" width="9.28515625" style="8" bestFit="1" customWidth="1"/>
    <col min="4060" max="4060" width="9.140625" style="8"/>
    <col min="4061" max="4061" width="10.28515625" style="8" bestFit="1" customWidth="1"/>
    <col min="4062" max="4063" width="9.28515625" style="8" bestFit="1" customWidth="1"/>
    <col min="4064" max="4064" width="9.140625" style="8"/>
    <col min="4065" max="4065" width="10.28515625" style="8" bestFit="1" customWidth="1"/>
    <col min="4066" max="4067" width="9.28515625" style="8" bestFit="1" customWidth="1"/>
    <col min="4068" max="4068" width="9.140625" style="8"/>
    <col min="4069" max="4069" width="10.28515625" style="8" bestFit="1" customWidth="1"/>
    <col min="4070" max="4071" width="9.28515625" style="8" bestFit="1" customWidth="1"/>
    <col min="4072" max="4072" width="9.140625" style="8"/>
    <col min="4073" max="4073" width="10.28515625" style="8" bestFit="1" customWidth="1"/>
    <col min="4074" max="4075" width="9.28515625" style="8" bestFit="1" customWidth="1"/>
    <col min="4076" max="4076" width="9.140625" style="8"/>
    <col min="4077" max="4077" width="10.28515625" style="8" bestFit="1" customWidth="1"/>
    <col min="4078" max="4079" width="9.28515625" style="8" bestFit="1" customWidth="1"/>
    <col min="4080" max="4080" width="9.140625" style="8"/>
    <col min="4081" max="4081" width="10.28515625" style="8" bestFit="1" customWidth="1"/>
    <col min="4082" max="4083" width="9.28515625" style="8" bestFit="1" customWidth="1"/>
    <col min="4084" max="4084" width="9.140625" style="8"/>
    <col min="4085" max="4085" width="10.28515625" style="8" bestFit="1" customWidth="1"/>
    <col min="4086" max="4087" width="9.28515625" style="8" bestFit="1" customWidth="1"/>
    <col min="4088" max="4088" width="9.140625" style="8"/>
    <col min="4089" max="4089" width="10.28515625" style="8" bestFit="1" customWidth="1"/>
    <col min="4090" max="4091" width="9.28515625" style="8" bestFit="1" customWidth="1"/>
    <col min="4092" max="4092" width="9.140625" style="8"/>
    <col min="4093" max="4093" width="10.28515625" style="8" bestFit="1" customWidth="1"/>
    <col min="4094" max="4095" width="9.28515625" style="8" bestFit="1" customWidth="1"/>
    <col min="4096" max="4096" width="9.140625" style="8"/>
    <col min="4097" max="4097" width="10.28515625" style="8" bestFit="1" customWidth="1"/>
    <col min="4098" max="4099" width="9.28515625" style="8" bestFit="1" customWidth="1"/>
    <col min="4100" max="4100" width="9.140625" style="8"/>
    <col min="4101" max="4101" width="10.28515625" style="8" bestFit="1" customWidth="1"/>
    <col min="4102" max="4103" width="9.28515625" style="8" bestFit="1" customWidth="1"/>
    <col min="4104" max="4104" width="9.140625" style="8"/>
    <col min="4105" max="4105" width="10.28515625" style="8" bestFit="1" customWidth="1"/>
    <col min="4106" max="4107" width="9.28515625" style="8" bestFit="1" customWidth="1"/>
    <col min="4108" max="4108" width="9.140625" style="8"/>
    <col min="4109" max="4109" width="10.28515625" style="8" bestFit="1" customWidth="1"/>
    <col min="4110" max="4111" width="9.28515625" style="8" bestFit="1" customWidth="1"/>
    <col min="4112" max="4112" width="9.140625" style="8"/>
    <col min="4113" max="4113" width="10.28515625" style="8" bestFit="1" customWidth="1"/>
    <col min="4114" max="4115" width="9.28515625" style="8" bestFit="1" customWidth="1"/>
    <col min="4116" max="4116" width="9.140625" style="8"/>
    <col min="4117" max="4117" width="10.28515625" style="8" bestFit="1" customWidth="1"/>
    <col min="4118" max="4119" width="9.28515625" style="8" bestFit="1" customWidth="1"/>
    <col min="4120" max="4120" width="9.140625" style="8"/>
    <col min="4121" max="4121" width="10.28515625" style="8" bestFit="1" customWidth="1"/>
    <col min="4122" max="4123" width="9.28515625" style="8" bestFit="1" customWidth="1"/>
    <col min="4124" max="4124" width="9.140625" style="8"/>
    <col min="4125" max="4125" width="10.28515625" style="8" bestFit="1" customWidth="1"/>
    <col min="4126" max="4127" width="9.28515625" style="8" bestFit="1" customWidth="1"/>
    <col min="4128" max="4128" width="9.140625" style="8"/>
    <col min="4129" max="4129" width="10.28515625" style="8" bestFit="1" customWidth="1"/>
    <col min="4130" max="4131" width="9.28515625" style="8" bestFit="1" customWidth="1"/>
    <col min="4132" max="4132" width="9.140625" style="8"/>
    <col min="4133" max="4133" width="10.28515625" style="8" bestFit="1" customWidth="1"/>
    <col min="4134" max="4135" width="9.28515625" style="8" bestFit="1" customWidth="1"/>
    <col min="4136" max="4136" width="9.140625" style="8"/>
    <col min="4137" max="4137" width="10.28515625" style="8" bestFit="1" customWidth="1"/>
    <col min="4138" max="4139" width="9.28515625" style="8" bestFit="1" customWidth="1"/>
    <col min="4140" max="4140" width="9.140625" style="8"/>
    <col min="4141" max="4141" width="10.28515625" style="8" bestFit="1" customWidth="1"/>
    <col min="4142" max="4143" width="9.28515625" style="8" bestFit="1" customWidth="1"/>
    <col min="4144" max="4144" width="9.140625" style="8"/>
    <col min="4145" max="4145" width="10.28515625" style="8" bestFit="1" customWidth="1"/>
    <col min="4146" max="4147" width="9.28515625" style="8" bestFit="1" customWidth="1"/>
    <col min="4148" max="4148" width="9.140625" style="8"/>
    <col min="4149" max="4149" width="10.28515625" style="8" bestFit="1" customWidth="1"/>
    <col min="4150" max="4151" width="9.28515625" style="8" bestFit="1" customWidth="1"/>
    <col min="4152" max="4152" width="9.140625" style="8"/>
    <col min="4153" max="4153" width="10.28515625" style="8" bestFit="1" customWidth="1"/>
    <col min="4154" max="4155" width="9.28515625" style="8" bestFit="1" customWidth="1"/>
    <col min="4156" max="4156" width="9.140625" style="8"/>
    <col min="4157" max="4157" width="10.28515625" style="8" bestFit="1" customWidth="1"/>
    <col min="4158" max="4159" width="9.28515625" style="8" bestFit="1" customWidth="1"/>
    <col min="4160" max="4160" width="9.140625" style="8"/>
    <col min="4161" max="4161" width="10.28515625" style="8" bestFit="1" customWidth="1"/>
    <col min="4162" max="4163" width="9.28515625" style="8" bestFit="1" customWidth="1"/>
    <col min="4164" max="4164" width="9.140625" style="8"/>
    <col min="4165" max="4165" width="10.28515625" style="8" bestFit="1" customWidth="1"/>
    <col min="4166" max="4167" width="9.28515625" style="8" bestFit="1" customWidth="1"/>
    <col min="4168" max="4168" width="9.140625" style="8"/>
    <col min="4169" max="4169" width="10.28515625" style="8" bestFit="1" customWidth="1"/>
    <col min="4170" max="4171" width="9.28515625" style="8" bestFit="1" customWidth="1"/>
    <col min="4172" max="4172" width="9.140625" style="8"/>
    <col min="4173" max="4173" width="10.28515625" style="8" bestFit="1" customWidth="1"/>
    <col min="4174" max="4175" width="9.28515625" style="8" bestFit="1" customWidth="1"/>
    <col min="4176" max="4176" width="9.140625" style="8"/>
    <col min="4177" max="4177" width="10.28515625" style="8" bestFit="1" customWidth="1"/>
    <col min="4178" max="4179" width="9.28515625" style="8" bestFit="1" customWidth="1"/>
    <col min="4180" max="4180" width="9.140625" style="8"/>
    <col min="4181" max="4181" width="10.28515625" style="8" bestFit="1" customWidth="1"/>
    <col min="4182" max="4183" width="9.28515625" style="8" bestFit="1" customWidth="1"/>
    <col min="4184" max="4184" width="9.140625" style="8"/>
    <col min="4185" max="4185" width="10.28515625" style="8" bestFit="1" customWidth="1"/>
    <col min="4186" max="4187" width="9.28515625" style="8" bestFit="1" customWidth="1"/>
    <col min="4188" max="4188" width="9.140625" style="8"/>
    <col min="4189" max="4189" width="10.28515625" style="8" bestFit="1" customWidth="1"/>
    <col min="4190" max="4191" width="9.28515625" style="8" bestFit="1" customWidth="1"/>
    <col min="4192" max="4192" width="9.140625" style="8"/>
    <col min="4193" max="4193" width="10.28515625" style="8" bestFit="1" customWidth="1"/>
    <col min="4194" max="4195" width="9.28515625" style="8" bestFit="1" customWidth="1"/>
    <col min="4196" max="4196" width="9.140625" style="8"/>
    <col min="4197" max="4197" width="10.28515625" style="8" bestFit="1" customWidth="1"/>
    <col min="4198" max="4199" width="9.28515625" style="8" bestFit="1" customWidth="1"/>
    <col min="4200" max="4200" width="9.140625" style="8"/>
    <col min="4201" max="4201" width="10.28515625" style="8" bestFit="1" customWidth="1"/>
    <col min="4202" max="4203" width="9.28515625" style="8" bestFit="1" customWidth="1"/>
    <col min="4204" max="4204" width="9.140625" style="8"/>
    <col min="4205" max="4205" width="10.28515625" style="8" bestFit="1" customWidth="1"/>
    <col min="4206" max="4207" width="9.28515625" style="8" bestFit="1" customWidth="1"/>
    <col min="4208" max="4208" width="9.140625" style="8"/>
    <col min="4209" max="4209" width="10.28515625" style="8" bestFit="1" customWidth="1"/>
    <col min="4210" max="4211" width="9.28515625" style="8" bestFit="1" customWidth="1"/>
    <col min="4212" max="4212" width="9.140625" style="8"/>
    <col min="4213" max="4213" width="10.28515625" style="8" bestFit="1" customWidth="1"/>
    <col min="4214" max="4215" width="9.28515625" style="8" bestFit="1" customWidth="1"/>
    <col min="4216" max="4216" width="9.140625" style="8"/>
    <col min="4217" max="4217" width="10.28515625" style="8" bestFit="1" customWidth="1"/>
    <col min="4218" max="4219" width="9.28515625" style="8" bestFit="1" customWidth="1"/>
    <col min="4220" max="4220" width="9.140625" style="8"/>
    <col min="4221" max="4221" width="10.28515625" style="8" bestFit="1" customWidth="1"/>
    <col min="4222" max="4223" width="9.28515625" style="8" bestFit="1" customWidth="1"/>
    <col min="4224" max="4224" width="9.140625" style="8"/>
    <col min="4225" max="4225" width="10.28515625" style="8" bestFit="1" customWidth="1"/>
    <col min="4226" max="4227" width="9.28515625" style="8" bestFit="1" customWidth="1"/>
    <col min="4228" max="4228" width="9.140625" style="8"/>
    <col min="4229" max="4229" width="10.28515625" style="8" bestFit="1" customWidth="1"/>
    <col min="4230" max="4231" width="9.28515625" style="8" bestFit="1" customWidth="1"/>
    <col min="4232" max="4232" width="9.140625" style="8"/>
    <col min="4233" max="4233" width="10.28515625" style="8" bestFit="1" customWidth="1"/>
    <col min="4234" max="4235" width="9.28515625" style="8" bestFit="1" customWidth="1"/>
    <col min="4236" max="4236" width="9.140625" style="8"/>
    <col min="4237" max="4237" width="10.28515625" style="8" bestFit="1" customWidth="1"/>
    <col min="4238" max="4239" width="9.28515625" style="8" bestFit="1" customWidth="1"/>
    <col min="4240" max="4240" width="9.140625" style="8"/>
    <col min="4241" max="4241" width="10.28515625" style="8" bestFit="1" customWidth="1"/>
    <col min="4242" max="4243" width="9.28515625" style="8" bestFit="1" customWidth="1"/>
    <col min="4244" max="4244" width="9.140625" style="8"/>
    <col min="4245" max="4245" width="10.28515625" style="8" bestFit="1" customWidth="1"/>
    <col min="4246" max="4247" width="9.28515625" style="8" bestFit="1" customWidth="1"/>
    <col min="4248" max="4248" width="9.140625" style="8"/>
    <col min="4249" max="4249" width="10.28515625" style="8" bestFit="1" customWidth="1"/>
    <col min="4250" max="4251" width="9.28515625" style="8" bestFit="1" customWidth="1"/>
    <col min="4252" max="4252" width="9.140625" style="8"/>
    <col min="4253" max="4253" width="10.28515625" style="8" bestFit="1" customWidth="1"/>
    <col min="4254" max="4255" width="9.28515625" style="8" bestFit="1" customWidth="1"/>
    <col min="4256" max="4256" width="9.140625" style="8"/>
    <col min="4257" max="4257" width="10.28515625" style="8" bestFit="1" customWidth="1"/>
    <col min="4258" max="4259" width="9.28515625" style="8" bestFit="1" customWidth="1"/>
    <col min="4260" max="4260" width="9.140625" style="8"/>
    <col min="4261" max="4261" width="10.28515625" style="8" bestFit="1" customWidth="1"/>
    <col min="4262" max="4263" width="9.28515625" style="8" bestFit="1" customWidth="1"/>
    <col min="4264" max="4264" width="9.140625" style="8"/>
    <col min="4265" max="4265" width="10.28515625" style="8" bestFit="1" customWidth="1"/>
    <col min="4266" max="4267" width="9.28515625" style="8" bestFit="1" customWidth="1"/>
    <col min="4268" max="4268" width="9.140625" style="8"/>
    <col min="4269" max="4269" width="10.28515625" style="8" bestFit="1" customWidth="1"/>
    <col min="4270" max="4271" width="9.28515625" style="8" bestFit="1" customWidth="1"/>
    <col min="4272" max="4272" width="9.140625" style="8"/>
    <col min="4273" max="4273" width="10.28515625" style="8" bestFit="1" customWidth="1"/>
    <col min="4274" max="4275" width="9.28515625" style="8" bestFit="1" customWidth="1"/>
    <col min="4276" max="4276" width="9.140625" style="8"/>
    <col min="4277" max="4277" width="10.28515625" style="8" bestFit="1" customWidth="1"/>
    <col min="4278" max="4279" width="9.28515625" style="8" bestFit="1" customWidth="1"/>
    <col min="4280" max="4280" width="9.140625" style="8"/>
    <col min="4281" max="4281" width="10.28515625" style="8" bestFit="1" customWidth="1"/>
    <col min="4282" max="4283" width="9.28515625" style="8" bestFit="1" customWidth="1"/>
    <col min="4284" max="4284" width="9.140625" style="8"/>
    <col min="4285" max="4285" width="10.28515625" style="8" bestFit="1" customWidth="1"/>
    <col min="4286" max="4287" width="9.28515625" style="8" bestFit="1" customWidth="1"/>
    <col min="4288" max="4288" width="9.140625" style="8"/>
    <col min="4289" max="4289" width="10.28515625" style="8" bestFit="1" customWidth="1"/>
    <col min="4290" max="4291" width="9.28515625" style="8" bestFit="1" customWidth="1"/>
    <col min="4292" max="4292" width="9.140625" style="8"/>
    <col min="4293" max="4293" width="10.28515625" style="8" bestFit="1" customWidth="1"/>
    <col min="4294" max="4295" width="9.28515625" style="8" bestFit="1" customWidth="1"/>
    <col min="4296" max="4296" width="9.140625" style="8"/>
    <col min="4297" max="4297" width="10.28515625" style="8" bestFit="1" customWidth="1"/>
    <col min="4298" max="4299" width="9.28515625" style="8" bestFit="1" customWidth="1"/>
    <col min="4300" max="4300" width="9.140625" style="8"/>
    <col min="4301" max="4301" width="10.28515625" style="8" bestFit="1" customWidth="1"/>
    <col min="4302" max="4303" width="9.28515625" style="8" bestFit="1" customWidth="1"/>
    <col min="4304" max="4304" width="9.140625" style="8"/>
    <col min="4305" max="4305" width="10.28515625" style="8" bestFit="1" customWidth="1"/>
    <col min="4306" max="4307" width="9.28515625" style="8" bestFit="1" customWidth="1"/>
    <col min="4308" max="4308" width="9.140625" style="8"/>
    <col min="4309" max="4309" width="10.28515625" style="8" bestFit="1" customWidth="1"/>
    <col min="4310" max="4311" width="9.28515625" style="8" bestFit="1" customWidth="1"/>
    <col min="4312" max="4312" width="9.140625" style="8"/>
    <col min="4313" max="4313" width="10.28515625" style="8" bestFit="1" customWidth="1"/>
    <col min="4314" max="4315" width="9.28515625" style="8" bestFit="1" customWidth="1"/>
    <col min="4316" max="4316" width="9.140625" style="8"/>
    <col min="4317" max="4317" width="10.28515625" style="8" bestFit="1" customWidth="1"/>
    <col min="4318" max="4319" width="9.28515625" style="8" bestFit="1" customWidth="1"/>
    <col min="4320" max="4320" width="9.140625" style="8"/>
    <col min="4321" max="4321" width="10.28515625" style="8" bestFit="1" customWidth="1"/>
    <col min="4322" max="4323" width="9.28515625" style="8" bestFit="1" customWidth="1"/>
    <col min="4324" max="4324" width="9.140625" style="8"/>
    <col min="4325" max="4325" width="10.28515625" style="8" bestFit="1" customWidth="1"/>
    <col min="4326" max="4327" width="9.28515625" style="8" bestFit="1" customWidth="1"/>
    <col min="4328" max="4328" width="9.140625" style="8"/>
    <col min="4329" max="4329" width="10.28515625" style="8" bestFit="1" customWidth="1"/>
    <col min="4330" max="4331" width="9.28515625" style="8" bestFit="1" customWidth="1"/>
    <col min="4332" max="4332" width="9.140625" style="8"/>
    <col min="4333" max="4333" width="10.28515625" style="8" bestFit="1" customWidth="1"/>
    <col min="4334" max="4335" width="9.28515625" style="8" bestFit="1" customWidth="1"/>
    <col min="4336" max="4336" width="9.140625" style="8"/>
    <col min="4337" max="4337" width="10.28515625" style="8" bestFit="1" customWidth="1"/>
    <col min="4338" max="4339" width="9.28515625" style="8" bestFit="1" customWidth="1"/>
    <col min="4340" max="4340" width="9.140625" style="8"/>
    <col min="4341" max="4341" width="10.28515625" style="8" bestFit="1" customWidth="1"/>
    <col min="4342" max="4343" width="9.28515625" style="8" bestFit="1" customWidth="1"/>
    <col min="4344" max="4344" width="9.140625" style="8"/>
    <col min="4345" max="4345" width="10.28515625" style="8" bestFit="1" customWidth="1"/>
    <col min="4346" max="4347" width="9.28515625" style="8" bestFit="1" customWidth="1"/>
    <col min="4348" max="4348" width="9.140625" style="8"/>
    <col min="4349" max="4349" width="10.28515625" style="8" bestFit="1" customWidth="1"/>
    <col min="4350" max="4351" width="9.28515625" style="8" bestFit="1" customWidth="1"/>
    <col min="4352" max="4352" width="9.140625" style="8"/>
    <col min="4353" max="4353" width="10.28515625" style="8" bestFit="1" customWidth="1"/>
    <col min="4354" max="4355" width="9.28515625" style="8" bestFit="1" customWidth="1"/>
    <col min="4356" max="4356" width="9.140625" style="8"/>
    <col min="4357" max="4357" width="10.28515625" style="8" bestFit="1" customWidth="1"/>
    <col min="4358" max="4359" width="9.28515625" style="8" bestFit="1" customWidth="1"/>
    <col min="4360" max="4360" width="9.140625" style="8"/>
    <col min="4361" max="4361" width="10.28515625" style="8" bestFit="1" customWidth="1"/>
    <col min="4362" max="4363" width="9.28515625" style="8" bestFit="1" customWidth="1"/>
    <col min="4364" max="4364" width="9.140625" style="8"/>
    <col min="4365" max="4365" width="10.28515625" style="8" bestFit="1" customWidth="1"/>
    <col min="4366" max="4367" width="9.28515625" style="8" bestFit="1" customWidth="1"/>
    <col min="4368" max="4368" width="9.140625" style="8"/>
    <col min="4369" max="4369" width="10.28515625" style="8" bestFit="1" customWidth="1"/>
    <col min="4370" max="4371" width="9.28515625" style="8" bestFit="1" customWidth="1"/>
    <col min="4372" max="4372" width="9.140625" style="8"/>
    <col min="4373" max="4373" width="10.28515625" style="8" bestFit="1" customWidth="1"/>
    <col min="4374" max="4375" width="9.28515625" style="8" bestFit="1" customWidth="1"/>
    <col min="4376" max="4376" width="9.140625" style="8"/>
    <col min="4377" max="4377" width="10.28515625" style="8" bestFit="1" customWidth="1"/>
    <col min="4378" max="4379" width="9.28515625" style="8" bestFit="1" customWidth="1"/>
    <col min="4380" max="4380" width="9.140625" style="8"/>
    <col min="4381" max="4381" width="10.28515625" style="8" bestFit="1" customWidth="1"/>
    <col min="4382" max="4383" width="9.28515625" style="8" bestFit="1" customWidth="1"/>
    <col min="4384" max="4384" width="9.140625" style="8"/>
    <col min="4385" max="4385" width="10.28515625" style="8" bestFit="1" customWidth="1"/>
    <col min="4386" max="4387" width="9.28515625" style="8" bestFit="1" customWidth="1"/>
    <col min="4388" max="4388" width="9.140625" style="8"/>
    <col min="4389" max="4389" width="10.28515625" style="8" bestFit="1" customWidth="1"/>
    <col min="4390" max="4391" width="9.28515625" style="8" bestFit="1" customWidth="1"/>
    <col min="4392" max="4392" width="9.140625" style="8"/>
    <col min="4393" max="4393" width="10.28515625" style="8" bestFit="1" customWidth="1"/>
    <col min="4394" max="4395" width="9.28515625" style="8" bestFit="1" customWidth="1"/>
    <col min="4396" max="4396" width="9.140625" style="8"/>
    <col min="4397" max="4397" width="10.28515625" style="8" bestFit="1" customWidth="1"/>
    <col min="4398" max="4399" width="9.28515625" style="8" bestFit="1" customWidth="1"/>
    <col min="4400" max="4400" width="9.140625" style="8"/>
    <col min="4401" max="4401" width="10.28515625" style="8" bestFit="1" customWidth="1"/>
    <col min="4402" max="4403" width="9.28515625" style="8" bestFit="1" customWidth="1"/>
    <col min="4404" max="4404" width="9.140625" style="8"/>
    <col min="4405" max="4405" width="10.28515625" style="8" bestFit="1" customWidth="1"/>
    <col min="4406" max="4407" width="9.28515625" style="8" bestFit="1" customWidth="1"/>
    <col min="4408" max="4408" width="9.140625" style="8"/>
    <col min="4409" max="4409" width="10.28515625" style="8" bestFit="1" customWidth="1"/>
    <col min="4410" max="4411" width="9.28515625" style="8" bestFit="1" customWidth="1"/>
    <col min="4412" max="4412" width="9.140625" style="8"/>
    <col min="4413" max="4413" width="10.28515625" style="8" bestFit="1" customWidth="1"/>
    <col min="4414" max="4415" width="9.28515625" style="8" bestFit="1" customWidth="1"/>
    <col min="4416" max="4416" width="9.140625" style="8"/>
    <col min="4417" max="4417" width="10.28515625" style="8" bestFit="1" customWidth="1"/>
    <col min="4418" max="4419" width="9.28515625" style="8" bestFit="1" customWidth="1"/>
    <col min="4420" max="4420" width="9.140625" style="8"/>
    <col min="4421" max="4421" width="10.28515625" style="8" bestFit="1" customWidth="1"/>
    <col min="4422" max="4423" width="9.28515625" style="8" bestFit="1" customWidth="1"/>
    <col min="4424" max="4424" width="9.140625" style="8"/>
    <col min="4425" max="4425" width="10.28515625" style="8" bestFit="1" customWidth="1"/>
    <col min="4426" max="4427" width="9.28515625" style="8" bestFit="1" customWidth="1"/>
    <col min="4428" max="4428" width="9.140625" style="8"/>
    <col min="4429" max="4429" width="10.28515625" style="8" bestFit="1" customWidth="1"/>
    <col min="4430" max="4431" width="9.28515625" style="8" bestFit="1" customWidth="1"/>
    <col min="4432" max="4432" width="9.140625" style="8"/>
    <col min="4433" max="4433" width="10.28515625" style="8" bestFit="1" customWidth="1"/>
    <col min="4434" max="4435" width="9.28515625" style="8" bestFit="1" customWidth="1"/>
    <col min="4436" max="4436" width="9.140625" style="8"/>
    <col min="4437" max="4437" width="10.28515625" style="8" bestFit="1" customWidth="1"/>
    <col min="4438" max="4439" width="9.28515625" style="8" bestFit="1" customWidth="1"/>
    <col min="4440" max="4440" width="9.140625" style="8"/>
    <col min="4441" max="4441" width="10.28515625" style="8" bestFit="1" customWidth="1"/>
    <col min="4442" max="4443" width="9.28515625" style="8" bestFit="1" customWidth="1"/>
    <col min="4444" max="4444" width="9.140625" style="8"/>
    <col min="4445" max="4445" width="10.28515625" style="8" bestFit="1" customWidth="1"/>
    <col min="4446" max="4447" width="9.28515625" style="8" bestFit="1" customWidth="1"/>
    <col min="4448" max="4448" width="9.140625" style="8"/>
    <col min="4449" max="4449" width="10.28515625" style="8" bestFit="1" customWidth="1"/>
    <col min="4450" max="4451" width="9.28515625" style="8" bestFit="1" customWidth="1"/>
    <col min="4452" max="4452" width="9.140625" style="8"/>
    <col min="4453" max="4453" width="10.28515625" style="8" bestFit="1" customWidth="1"/>
    <col min="4454" max="4455" width="9.28515625" style="8" bestFit="1" customWidth="1"/>
    <col min="4456" max="4456" width="9.140625" style="8"/>
    <col min="4457" max="4457" width="10.28515625" style="8" bestFit="1" customWidth="1"/>
    <col min="4458" max="4459" width="9.28515625" style="8" bestFit="1" customWidth="1"/>
    <col min="4460" max="4460" width="9.140625" style="8"/>
    <col min="4461" max="4461" width="10.28515625" style="8" bestFit="1" customWidth="1"/>
    <col min="4462" max="4463" width="9.28515625" style="8" bestFit="1" customWidth="1"/>
    <col min="4464" max="4464" width="9.140625" style="8"/>
    <col min="4465" max="4465" width="10.28515625" style="8" bestFit="1" customWidth="1"/>
    <col min="4466" max="4467" width="9.28515625" style="8" bestFit="1" customWidth="1"/>
    <col min="4468" max="4468" width="9.140625" style="8"/>
    <col min="4469" max="4469" width="10.28515625" style="8" bestFit="1" customWidth="1"/>
    <col min="4470" max="4471" width="9.28515625" style="8" bestFit="1" customWidth="1"/>
    <col min="4472" max="4472" width="9.140625" style="8"/>
    <col min="4473" max="4473" width="10.28515625" style="8" bestFit="1" customWidth="1"/>
    <col min="4474" max="4475" width="9.28515625" style="8" bestFit="1" customWidth="1"/>
    <col min="4476" max="4476" width="9.140625" style="8"/>
    <col min="4477" max="4477" width="10.28515625" style="8" bestFit="1" customWidth="1"/>
    <col min="4478" max="4479" width="9.28515625" style="8" bestFit="1" customWidth="1"/>
    <col min="4480" max="4480" width="9.140625" style="8"/>
    <col min="4481" max="4481" width="10.28515625" style="8" bestFit="1" customWidth="1"/>
    <col min="4482" max="4483" width="9.28515625" style="8" bestFit="1" customWidth="1"/>
    <col min="4484" max="4484" width="9.140625" style="8"/>
    <col min="4485" max="4485" width="10.28515625" style="8" bestFit="1" customWidth="1"/>
    <col min="4486" max="4487" width="9.28515625" style="8" bestFit="1" customWidth="1"/>
    <col min="4488" max="4488" width="9.140625" style="8"/>
    <col min="4489" max="4489" width="10.28515625" style="8" bestFit="1" customWidth="1"/>
    <col min="4490" max="4491" width="9.28515625" style="8" bestFit="1" customWidth="1"/>
    <col min="4492" max="4492" width="9.140625" style="8"/>
    <col min="4493" max="4493" width="10.28515625" style="8" bestFit="1" customWidth="1"/>
    <col min="4494" max="4495" width="9.28515625" style="8" bestFit="1" customWidth="1"/>
    <col min="4496" max="4496" width="9.140625" style="8"/>
    <col min="4497" max="4497" width="10.28515625" style="8" bestFit="1" customWidth="1"/>
    <col min="4498" max="4499" width="9.28515625" style="8" bestFit="1" customWidth="1"/>
    <col min="4500" max="4500" width="9.140625" style="8"/>
    <col min="4501" max="4501" width="10.28515625" style="8" bestFit="1" customWidth="1"/>
    <col min="4502" max="4503" width="9.28515625" style="8" bestFit="1" customWidth="1"/>
    <col min="4504" max="4504" width="9.140625" style="8"/>
    <col min="4505" max="4505" width="10.28515625" style="8" bestFit="1" customWidth="1"/>
    <col min="4506" max="4507" width="9.28515625" style="8" bestFit="1" customWidth="1"/>
    <col min="4508" max="4508" width="9.140625" style="8"/>
    <col min="4509" max="4509" width="10.28515625" style="8" bestFit="1" customWidth="1"/>
    <col min="4510" max="4511" width="9.28515625" style="8" bestFit="1" customWidth="1"/>
    <col min="4512" max="4512" width="9.140625" style="8"/>
    <col min="4513" max="4513" width="10.28515625" style="8" bestFit="1" customWidth="1"/>
    <col min="4514" max="4515" width="9.28515625" style="8" bestFit="1" customWidth="1"/>
    <col min="4516" max="4516" width="9.140625" style="8"/>
    <col min="4517" max="4517" width="10.28515625" style="8" bestFit="1" customWidth="1"/>
    <col min="4518" max="4519" width="9.28515625" style="8" bestFit="1" customWidth="1"/>
    <col min="4520" max="4520" width="9.140625" style="8"/>
    <col min="4521" max="4521" width="10.28515625" style="8" bestFit="1" customWidth="1"/>
    <col min="4522" max="4523" width="9.28515625" style="8" bestFit="1" customWidth="1"/>
    <col min="4524" max="4524" width="9.140625" style="8"/>
    <col min="4525" max="4525" width="10.28515625" style="8" bestFit="1" customWidth="1"/>
    <col min="4526" max="4527" width="9.28515625" style="8" bestFit="1" customWidth="1"/>
    <col min="4528" max="4528" width="9.140625" style="8"/>
    <col min="4529" max="4529" width="10.28515625" style="8" bestFit="1" customWidth="1"/>
    <col min="4530" max="4531" width="9.28515625" style="8" bestFit="1" customWidth="1"/>
    <col min="4532" max="4532" width="9.140625" style="8"/>
    <col min="4533" max="4533" width="10.28515625" style="8" bestFit="1" customWidth="1"/>
    <col min="4534" max="4535" width="9.28515625" style="8" bestFit="1" customWidth="1"/>
    <col min="4536" max="4536" width="9.140625" style="8"/>
    <col min="4537" max="4537" width="10.28515625" style="8" bestFit="1" customWidth="1"/>
    <col min="4538" max="4539" width="9.28515625" style="8" bestFit="1" customWidth="1"/>
    <col min="4540" max="4540" width="9.140625" style="8"/>
    <col min="4541" max="4541" width="10.28515625" style="8" bestFit="1" customWidth="1"/>
    <col min="4542" max="4543" width="9.28515625" style="8" bestFit="1" customWidth="1"/>
    <col min="4544" max="4544" width="9.140625" style="8"/>
    <col min="4545" max="4545" width="10.28515625" style="8" bestFit="1" customWidth="1"/>
    <col min="4546" max="4547" width="9.28515625" style="8" bestFit="1" customWidth="1"/>
    <col min="4548" max="4548" width="9.140625" style="8"/>
    <col min="4549" max="4549" width="10.28515625" style="8" bestFit="1" customWidth="1"/>
    <col min="4550" max="4551" width="9.28515625" style="8" bestFit="1" customWidth="1"/>
    <col min="4552" max="4552" width="9.140625" style="8"/>
    <col min="4553" max="4553" width="10.28515625" style="8" bestFit="1" customWidth="1"/>
    <col min="4554" max="4555" width="9.28515625" style="8" bestFit="1" customWidth="1"/>
    <col min="4556" max="4556" width="9.140625" style="8"/>
    <col min="4557" max="4557" width="10.28515625" style="8" bestFit="1" customWidth="1"/>
    <col min="4558" max="4559" width="9.28515625" style="8" bestFit="1" customWidth="1"/>
    <col min="4560" max="4560" width="9.140625" style="8"/>
    <col min="4561" max="4561" width="10.28515625" style="8" bestFit="1" customWidth="1"/>
    <col min="4562" max="4563" width="9.28515625" style="8" bestFit="1" customWidth="1"/>
    <col min="4564" max="4564" width="9.140625" style="8"/>
    <col min="4565" max="4565" width="10.28515625" style="8" bestFit="1" customWidth="1"/>
    <col min="4566" max="4567" width="9.28515625" style="8" bestFit="1" customWidth="1"/>
    <col min="4568" max="4568" width="9.140625" style="8"/>
    <col min="4569" max="4569" width="10.28515625" style="8" bestFit="1" customWidth="1"/>
    <col min="4570" max="4571" width="9.28515625" style="8" bestFit="1" customWidth="1"/>
    <col min="4572" max="4572" width="9.140625" style="8"/>
    <col min="4573" max="4573" width="10.28515625" style="8" bestFit="1" customWidth="1"/>
    <col min="4574" max="4575" width="9.28515625" style="8" bestFit="1" customWidth="1"/>
    <col min="4576" max="4576" width="9.140625" style="8"/>
    <col min="4577" max="4577" width="10.28515625" style="8" bestFit="1" customWidth="1"/>
    <col min="4578" max="4579" width="9.28515625" style="8" bestFit="1" customWidth="1"/>
    <col min="4580" max="4580" width="9.140625" style="8"/>
    <col min="4581" max="4581" width="10.28515625" style="8" bestFit="1" customWidth="1"/>
    <col min="4582" max="4583" width="9.28515625" style="8" bestFit="1" customWidth="1"/>
    <col min="4584" max="4584" width="9.140625" style="8"/>
    <col min="4585" max="4585" width="10.28515625" style="8" bestFit="1" customWidth="1"/>
    <col min="4586" max="4587" width="9.28515625" style="8" bestFit="1" customWidth="1"/>
    <col min="4588" max="4588" width="9.140625" style="8"/>
    <col min="4589" max="4589" width="10.28515625" style="8" bestFit="1" customWidth="1"/>
    <col min="4590" max="4591" width="9.28515625" style="8" bestFit="1" customWidth="1"/>
    <col min="4592" max="4592" width="9.140625" style="8"/>
    <col min="4593" max="4593" width="10.28515625" style="8" bestFit="1" customWidth="1"/>
    <col min="4594" max="4595" width="9.28515625" style="8" bestFit="1" customWidth="1"/>
    <col min="4596" max="4596" width="9.140625" style="8"/>
    <col min="4597" max="4597" width="10.28515625" style="8" bestFit="1" customWidth="1"/>
    <col min="4598" max="4599" width="9.28515625" style="8" bestFit="1" customWidth="1"/>
    <col min="4600" max="4600" width="9.140625" style="8"/>
    <col min="4601" max="4601" width="10.28515625" style="8" bestFit="1" customWidth="1"/>
    <col min="4602" max="4603" width="9.28515625" style="8" bestFit="1" customWidth="1"/>
    <col min="4604" max="4604" width="9.140625" style="8"/>
    <col min="4605" max="4605" width="10.28515625" style="8" bestFit="1" customWidth="1"/>
    <col min="4606" max="4607" width="9.28515625" style="8" bestFit="1" customWidth="1"/>
    <col min="4608" max="4608" width="9.140625" style="8"/>
    <col min="4609" max="4609" width="10.28515625" style="8" bestFit="1" customWidth="1"/>
    <col min="4610" max="4611" width="9.28515625" style="8" bestFit="1" customWidth="1"/>
    <col min="4612" max="4612" width="9.140625" style="8"/>
    <col min="4613" max="4613" width="10.28515625" style="8" bestFit="1" customWidth="1"/>
    <col min="4614" max="4615" width="9.28515625" style="8" bestFit="1" customWidth="1"/>
    <col min="4616" max="4616" width="9.140625" style="8"/>
    <col min="4617" max="4617" width="10.28515625" style="8" bestFit="1" customWidth="1"/>
    <col min="4618" max="4619" width="9.28515625" style="8" bestFit="1" customWidth="1"/>
    <col min="4620" max="4620" width="9.140625" style="8"/>
    <col min="4621" max="4621" width="10.28515625" style="8" bestFit="1" customWidth="1"/>
    <col min="4622" max="4623" width="9.28515625" style="8" bestFit="1" customWidth="1"/>
    <col min="4624" max="4624" width="9.140625" style="8"/>
    <col min="4625" max="4625" width="10.28515625" style="8" bestFit="1" customWidth="1"/>
    <col min="4626" max="4627" width="9.28515625" style="8" bestFit="1" customWidth="1"/>
    <col min="4628" max="4628" width="9.140625" style="8"/>
    <col min="4629" max="4629" width="10.28515625" style="8" bestFit="1" customWidth="1"/>
    <col min="4630" max="4631" width="9.28515625" style="8" bestFit="1" customWidth="1"/>
    <col min="4632" max="4632" width="9.140625" style="8"/>
    <col min="4633" max="4633" width="10.28515625" style="8" bestFit="1" customWidth="1"/>
    <col min="4634" max="4635" width="9.28515625" style="8" bestFit="1" customWidth="1"/>
    <col min="4636" max="4636" width="9.140625" style="8"/>
    <col min="4637" max="4637" width="10.28515625" style="8" bestFit="1" customWidth="1"/>
    <col min="4638" max="4639" width="9.28515625" style="8" bestFit="1" customWidth="1"/>
    <col min="4640" max="4640" width="9.140625" style="8"/>
    <col min="4641" max="4641" width="10.28515625" style="8" bestFit="1" customWidth="1"/>
    <col min="4642" max="4643" width="9.28515625" style="8" bestFit="1" customWidth="1"/>
    <col min="4644" max="4644" width="9.140625" style="8"/>
    <col min="4645" max="4645" width="10.28515625" style="8" bestFit="1" customWidth="1"/>
    <col min="4646" max="4647" width="9.28515625" style="8" bestFit="1" customWidth="1"/>
    <col min="4648" max="4648" width="9.140625" style="8"/>
    <col min="4649" max="4649" width="10.28515625" style="8" bestFit="1" customWidth="1"/>
    <col min="4650" max="4651" width="9.28515625" style="8" bestFit="1" customWidth="1"/>
    <col min="4652" max="4652" width="9.140625" style="8"/>
    <col min="4653" max="4653" width="10.28515625" style="8" bestFit="1" customWidth="1"/>
    <col min="4654" max="4655" width="9.28515625" style="8" bestFit="1" customWidth="1"/>
    <col min="4656" max="4656" width="9.140625" style="8"/>
    <col min="4657" max="4657" width="10.28515625" style="8" bestFit="1" customWidth="1"/>
    <col min="4658" max="4659" width="9.28515625" style="8" bestFit="1" customWidth="1"/>
    <col min="4660" max="4660" width="9.140625" style="8"/>
    <col min="4661" max="4661" width="10.28515625" style="8" bestFit="1" customWidth="1"/>
    <col min="4662" max="4663" width="9.28515625" style="8" bestFit="1" customWidth="1"/>
    <col min="4664" max="4664" width="9.140625" style="8"/>
    <col min="4665" max="4665" width="10.28515625" style="8" bestFit="1" customWidth="1"/>
    <col min="4666" max="4667" width="9.28515625" style="8" bestFit="1" customWidth="1"/>
    <col min="4668" max="4668" width="9.140625" style="8"/>
    <col min="4669" max="4669" width="10.28515625" style="8" bestFit="1" customWidth="1"/>
    <col min="4670" max="4671" width="9.28515625" style="8" bestFit="1" customWidth="1"/>
    <col min="4672" max="4672" width="9.140625" style="8"/>
    <col min="4673" max="4673" width="10.28515625" style="8" bestFit="1" customWidth="1"/>
    <col min="4674" max="4675" width="9.28515625" style="8" bestFit="1" customWidth="1"/>
    <col min="4676" max="4676" width="9.140625" style="8"/>
    <col min="4677" max="4677" width="10.28515625" style="8" bestFit="1" customWidth="1"/>
    <col min="4678" max="4679" width="9.28515625" style="8" bestFit="1" customWidth="1"/>
    <col min="4680" max="4680" width="9.140625" style="8"/>
    <col min="4681" max="4681" width="10.28515625" style="8" bestFit="1" customWidth="1"/>
    <col min="4682" max="4683" width="9.28515625" style="8" bestFit="1" customWidth="1"/>
    <col min="4684" max="4684" width="9.140625" style="8"/>
    <col min="4685" max="4685" width="10.28515625" style="8" bestFit="1" customWidth="1"/>
    <col min="4686" max="4687" width="9.28515625" style="8" bestFit="1" customWidth="1"/>
    <col min="4688" max="4688" width="9.140625" style="8"/>
    <col min="4689" max="4689" width="10.28515625" style="8" bestFit="1" customWidth="1"/>
    <col min="4690" max="4691" width="9.28515625" style="8" bestFit="1" customWidth="1"/>
    <col min="4692" max="4692" width="9.140625" style="8"/>
    <col min="4693" max="4693" width="10.28515625" style="8" bestFit="1" customWidth="1"/>
    <col min="4694" max="4695" width="9.28515625" style="8" bestFit="1" customWidth="1"/>
    <col min="4696" max="4696" width="9.140625" style="8"/>
    <col min="4697" max="4697" width="10.28515625" style="8" bestFit="1" customWidth="1"/>
    <col min="4698" max="4699" width="9.28515625" style="8" bestFit="1" customWidth="1"/>
    <col min="4700" max="4700" width="9.140625" style="8"/>
    <col min="4701" max="4701" width="10.28515625" style="8" bestFit="1" customWidth="1"/>
    <col min="4702" max="4703" width="9.28515625" style="8" bestFit="1" customWidth="1"/>
    <col min="4704" max="4704" width="9.140625" style="8"/>
    <col min="4705" max="4705" width="10.28515625" style="8" bestFit="1" customWidth="1"/>
    <col min="4706" max="4707" width="9.28515625" style="8" bestFit="1" customWidth="1"/>
    <col min="4708" max="4708" width="9.140625" style="8"/>
    <col min="4709" max="4709" width="10.28515625" style="8" bestFit="1" customWidth="1"/>
    <col min="4710" max="4711" width="9.28515625" style="8" bestFit="1" customWidth="1"/>
    <col min="4712" max="4712" width="9.140625" style="8"/>
    <col min="4713" max="4713" width="10.28515625" style="8" bestFit="1" customWidth="1"/>
    <col min="4714" max="4715" width="9.28515625" style="8" bestFit="1" customWidth="1"/>
    <col min="4716" max="4716" width="9.140625" style="8"/>
    <col min="4717" max="4717" width="10.28515625" style="8" bestFit="1" customWidth="1"/>
    <col min="4718" max="4719" width="9.28515625" style="8" bestFit="1" customWidth="1"/>
    <col min="4720" max="4720" width="9.140625" style="8"/>
    <col min="4721" max="4721" width="10.28515625" style="8" bestFit="1" customWidth="1"/>
    <col min="4722" max="4723" width="9.28515625" style="8" bestFit="1" customWidth="1"/>
    <col min="4724" max="4724" width="9.140625" style="8"/>
    <col min="4725" max="4725" width="10.28515625" style="8" bestFit="1" customWidth="1"/>
    <col min="4726" max="4727" width="9.28515625" style="8" bestFit="1" customWidth="1"/>
    <col min="4728" max="4728" width="9.140625" style="8"/>
    <col min="4729" max="4729" width="10.28515625" style="8" bestFit="1" customWidth="1"/>
    <col min="4730" max="4731" width="9.28515625" style="8" bestFit="1" customWidth="1"/>
    <col min="4732" max="4732" width="9.140625" style="8"/>
    <col min="4733" max="4733" width="10.28515625" style="8" bestFit="1" customWidth="1"/>
    <col min="4734" max="4735" width="9.28515625" style="8" bestFit="1" customWidth="1"/>
    <col min="4736" max="4736" width="9.140625" style="8"/>
    <col min="4737" max="4737" width="10.28515625" style="8" bestFit="1" customWidth="1"/>
    <col min="4738" max="4739" width="9.28515625" style="8" bestFit="1" customWidth="1"/>
    <col min="4740" max="4740" width="9.140625" style="8"/>
    <col min="4741" max="4741" width="10.28515625" style="8" bestFit="1" customWidth="1"/>
    <col min="4742" max="4743" width="9.28515625" style="8" bestFit="1" customWidth="1"/>
    <col min="4744" max="4744" width="9.140625" style="8"/>
    <col min="4745" max="4745" width="10.28515625" style="8" bestFit="1" customWidth="1"/>
    <col min="4746" max="4747" width="9.28515625" style="8" bestFit="1" customWidth="1"/>
    <col min="4748" max="4748" width="9.140625" style="8"/>
    <col min="4749" max="4749" width="10.28515625" style="8" bestFit="1" customWidth="1"/>
    <col min="4750" max="4751" width="9.28515625" style="8" bestFit="1" customWidth="1"/>
    <col min="4752" max="4752" width="9.140625" style="8"/>
    <col min="4753" max="4753" width="10.28515625" style="8" bestFit="1" customWidth="1"/>
    <col min="4754" max="4755" width="9.28515625" style="8" bestFit="1" customWidth="1"/>
    <col min="4756" max="4756" width="9.140625" style="8"/>
    <col min="4757" max="4757" width="10.28515625" style="8" bestFit="1" customWidth="1"/>
    <col min="4758" max="4759" width="9.28515625" style="8" bestFit="1" customWidth="1"/>
    <col min="4760" max="4760" width="9.140625" style="8"/>
    <col min="4761" max="4761" width="10.28515625" style="8" bestFit="1" customWidth="1"/>
    <col min="4762" max="4763" width="9.28515625" style="8" bestFit="1" customWidth="1"/>
    <col min="4764" max="4764" width="9.140625" style="8"/>
    <col min="4765" max="4765" width="10.28515625" style="8" bestFit="1" customWidth="1"/>
    <col min="4766" max="4767" width="9.28515625" style="8" bestFit="1" customWidth="1"/>
    <col min="4768" max="4768" width="9.140625" style="8"/>
    <col min="4769" max="4769" width="10.28515625" style="8" bestFit="1" customWidth="1"/>
    <col min="4770" max="4771" width="9.28515625" style="8" bestFit="1" customWidth="1"/>
    <col min="4772" max="4772" width="9.140625" style="8"/>
    <col min="4773" max="4773" width="10.28515625" style="8" bestFit="1" customWidth="1"/>
    <col min="4774" max="4775" width="9.28515625" style="8" bestFit="1" customWidth="1"/>
    <col min="4776" max="4776" width="9.140625" style="8"/>
    <col min="4777" max="4777" width="10.28515625" style="8" bestFit="1" customWidth="1"/>
    <col min="4778" max="4779" width="9.28515625" style="8" bestFit="1" customWidth="1"/>
    <col min="4780" max="4780" width="9.140625" style="8"/>
    <col min="4781" max="4781" width="10.28515625" style="8" bestFit="1" customWidth="1"/>
    <col min="4782" max="4783" width="9.28515625" style="8" bestFit="1" customWidth="1"/>
    <col min="4784" max="4784" width="9.140625" style="8"/>
    <col min="4785" max="4785" width="10.28515625" style="8" bestFit="1" customWidth="1"/>
    <col min="4786" max="4787" width="9.28515625" style="8" bestFit="1" customWidth="1"/>
    <col min="4788" max="4788" width="9.140625" style="8"/>
    <col min="4789" max="4789" width="10.28515625" style="8" bestFit="1" customWidth="1"/>
    <col min="4790" max="4791" width="9.28515625" style="8" bestFit="1" customWidth="1"/>
    <col min="4792" max="4792" width="9.140625" style="8"/>
    <col min="4793" max="4793" width="10.28515625" style="8" bestFit="1" customWidth="1"/>
    <col min="4794" max="4795" width="9.28515625" style="8" bestFit="1" customWidth="1"/>
    <col min="4796" max="4796" width="9.140625" style="8"/>
    <col min="4797" max="4797" width="10.28515625" style="8" bestFit="1" customWidth="1"/>
    <col min="4798" max="4799" width="9.28515625" style="8" bestFit="1" customWidth="1"/>
    <col min="4800" max="4800" width="9.140625" style="8"/>
    <col min="4801" max="4801" width="10.28515625" style="8" bestFit="1" customWidth="1"/>
    <col min="4802" max="4803" width="9.28515625" style="8" bestFit="1" customWidth="1"/>
    <col min="4804" max="4804" width="9.140625" style="8"/>
    <col min="4805" max="4805" width="10.28515625" style="8" bestFit="1" customWidth="1"/>
    <col min="4806" max="4807" width="9.28515625" style="8" bestFit="1" customWidth="1"/>
    <col min="4808" max="4808" width="9.140625" style="8"/>
    <col min="4809" max="4809" width="10.28515625" style="8" bestFit="1" customWidth="1"/>
    <col min="4810" max="4811" width="9.28515625" style="8" bestFit="1" customWidth="1"/>
    <col min="4812" max="4812" width="9.140625" style="8"/>
    <col min="4813" max="4813" width="10.28515625" style="8" bestFit="1" customWidth="1"/>
    <col min="4814" max="4815" width="9.28515625" style="8" bestFit="1" customWidth="1"/>
    <col min="4816" max="4816" width="9.140625" style="8"/>
    <col min="4817" max="4817" width="10.28515625" style="8" bestFit="1" customWidth="1"/>
    <col min="4818" max="4819" width="9.28515625" style="8" bestFit="1" customWidth="1"/>
    <col min="4820" max="4820" width="9.140625" style="8"/>
    <col min="4821" max="4821" width="10.28515625" style="8" bestFit="1" customWidth="1"/>
    <col min="4822" max="4823" width="9.28515625" style="8" bestFit="1" customWidth="1"/>
    <col min="4824" max="4824" width="9.140625" style="8"/>
    <col min="4825" max="4825" width="10.28515625" style="8" bestFit="1" customWidth="1"/>
    <col min="4826" max="4827" width="9.28515625" style="8" bestFit="1" customWidth="1"/>
    <col min="4828" max="4828" width="9.140625" style="8"/>
    <col min="4829" max="4829" width="10.28515625" style="8" bestFit="1" customWidth="1"/>
    <col min="4830" max="4831" width="9.28515625" style="8" bestFit="1" customWidth="1"/>
    <col min="4832" max="4832" width="9.140625" style="8"/>
    <col min="4833" max="4833" width="10.28515625" style="8" bestFit="1" customWidth="1"/>
    <col min="4834" max="4835" width="9.28515625" style="8" bestFit="1" customWidth="1"/>
    <col min="4836" max="4836" width="9.140625" style="8"/>
    <col min="4837" max="4837" width="10.28515625" style="8" bestFit="1" customWidth="1"/>
    <col min="4838" max="4839" width="9.28515625" style="8" bestFit="1" customWidth="1"/>
    <col min="4840" max="4840" width="9.140625" style="8"/>
    <col min="4841" max="4841" width="10.28515625" style="8" bestFit="1" customWidth="1"/>
    <col min="4842" max="4843" width="9.28515625" style="8" bestFit="1" customWidth="1"/>
    <col min="4844" max="4844" width="9.140625" style="8"/>
    <col min="4845" max="4845" width="10.28515625" style="8" bestFit="1" customWidth="1"/>
    <col min="4846" max="4847" width="9.28515625" style="8" bestFit="1" customWidth="1"/>
    <col min="4848" max="4848" width="9.140625" style="8"/>
    <col min="4849" max="4849" width="10.28515625" style="8" bestFit="1" customWidth="1"/>
    <col min="4850" max="4851" width="9.28515625" style="8" bestFit="1" customWidth="1"/>
    <col min="4852" max="4852" width="9.140625" style="8"/>
    <col min="4853" max="4853" width="10.28515625" style="8" bestFit="1" customWidth="1"/>
    <col min="4854" max="4855" width="9.28515625" style="8" bestFit="1" customWidth="1"/>
    <col min="4856" max="4856" width="9.140625" style="8"/>
    <col min="4857" max="4857" width="10.28515625" style="8" bestFit="1" customWidth="1"/>
    <col min="4858" max="4859" width="9.28515625" style="8" bestFit="1" customWidth="1"/>
    <col min="4860" max="4860" width="9.140625" style="8"/>
    <col min="4861" max="4861" width="10.28515625" style="8" bestFit="1" customWidth="1"/>
    <col min="4862" max="4863" width="9.28515625" style="8" bestFit="1" customWidth="1"/>
    <col min="4864" max="4864" width="9.140625" style="8"/>
    <col min="4865" max="4865" width="10.28515625" style="8" bestFit="1" customWidth="1"/>
    <col min="4866" max="4867" width="9.28515625" style="8" bestFit="1" customWidth="1"/>
    <col min="4868" max="4868" width="9.140625" style="8"/>
    <col min="4869" max="4869" width="10.28515625" style="8" bestFit="1" customWidth="1"/>
    <col min="4870" max="4871" width="9.28515625" style="8" bestFit="1" customWidth="1"/>
    <col min="4872" max="4872" width="9.140625" style="8"/>
    <col min="4873" max="4873" width="10.28515625" style="8" bestFit="1" customWidth="1"/>
    <col min="4874" max="4875" width="9.28515625" style="8" bestFit="1" customWidth="1"/>
    <col min="4876" max="4876" width="9.140625" style="8"/>
    <col min="4877" max="4877" width="10.28515625" style="8" bestFit="1" customWidth="1"/>
    <col min="4878" max="4879" width="9.28515625" style="8" bestFit="1" customWidth="1"/>
    <col min="4880" max="4880" width="9.140625" style="8"/>
    <col min="4881" max="4881" width="10.28515625" style="8" bestFit="1" customWidth="1"/>
    <col min="4882" max="4883" width="9.28515625" style="8" bestFit="1" customWidth="1"/>
    <col min="4884" max="4884" width="9.140625" style="8"/>
    <col min="4885" max="4885" width="10.28515625" style="8" bestFit="1" customWidth="1"/>
    <col min="4886" max="4887" width="9.28515625" style="8" bestFit="1" customWidth="1"/>
    <col min="4888" max="4888" width="9.140625" style="8"/>
    <col min="4889" max="4889" width="10.28515625" style="8" bestFit="1" customWidth="1"/>
    <col min="4890" max="4891" width="9.28515625" style="8" bestFit="1" customWidth="1"/>
    <col min="4892" max="4892" width="9.140625" style="8"/>
    <col min="4893" max="4893" width="10.28515625" style="8" bestFit="1" customWidth="1"/>
    <col min="4894" max="4895" width="9.28515625" style="8" bestFit="1" customWidth="1"/>
    <col min="4896" max="4896" width="9.140625" style="8"/>
    <col min="4897" max="4897" width="10.28515625" style="8" bestFit="1" customWidth="1"/>
    <col min="4898" max="4899" width="9.28515625" style="8" bestFit="1" customWidth="1"/>
    <col min="4900" max="4900" width="9.140625" style="8"/>
    <col min="4901" max="4901" width="10.28515625" style="8" bestFit="1" customWidth="1"/>
    <col min="4902" max="4903" width="9.28515625" style="8" bestFit="1" customWidth="1"/>
    <col min="4904" max="4904" width="9.140625" style="8"/>
    <col min="4905" max="4905" width="10.28515625" style="8" bestFit="1" customWidth="1"/>
    <col min="4906" max="4907" width="9.28515625" style="8" bestFit="1" customWidth="1"/>
    <col min="4908" max="4908" width="9.140625" style="8"/>
    <col min="4909" max="4909" width="10.28515625" style="8" bestFit="1" customWidth="1"/>
    <col min="4910" max="4911" width="9.28515625" style="8" bestFit="1" customWidth="1"/>
    <col min="4912" max="4912" width="9.140625" style="8"/>
    <col min="4913" max="4913" width="10.28515625" style="8" bestFit="1" customWidth="1"/>
    <col min="4914" max="4915" width="9.28515625" style="8" bestFit="1" customWidth="1"/>
    <col min="4916" max="4916" width="9.140625" style="8"/>
    <col min="4917" max="4917" width="10.28515625" style="8" bestFit="1" customWidth="1"/>
    <col min="4918" max="4919" width="9.28515625" style="8" bestFit="1" customWidth="1"/>
    <col min="4920" max="4920" width="9.140625" style="8"/>
    <col min="4921" max="4921" width="10.28515625" style="8" bestFit="1" customWidth="1"/>
    <col min="4922" max="4923" width="9.28515625" style="8" bestFit="1" customWidth="1"/>
    <col min="4924" max="4924" width="9.140625" style="8"/>
    <col min="4925" max="4925" width="10.28515625" style="8" bestFit="1" customWidth="1"/>
    <col min="4926" max="4927" width="9.28515625" style="8" bestFit="1" customWidth="1"/>
    <col min="4928" max="4928" width="9.140625" style="8"/>
    <col min="4929" max="4929" width="10.28515625" style="8" bestFit="1" customWidth="1"/>
    <col min="4930" max="4931" width="9.28515625" style="8" bestFit="1" customWidth="1"/>
    <col min="4932" max="4932" width="9.140625" style="8"/>
    <col min="4933" max="4933" width="10.28515625" style="8" bestFit="1" customWidth="1"/>
    <col min="4934" max="4935" width="9.28515625" style="8" bestFit="1" customWidth="1"/>
    <col min="4936" max="4936" width="9.140625" style="8"/>
    <col min="4937" max="4937" width="10.28515625" style="8" bestFit="1" customWidth="1"/>
    <col min="4938" max="4939" width="9.28515625" style="8" bestFit="1" customWidth="1"/>
    <col min="4940" max="4940" width="9.140625" style="8"/>
    <col min="4941" max="4941" width="10.28515625" style="8" bestFit="1" customWidth="1"/>
    <col min="4942" max="4943" width="9.28515625" style="8" bestFit="1" customWidth="1"/>
    <col min="4944" max="4944" width="9.140625" style="8"/>
    <col min="4945" max="4945" width="10.28515625" style="8" bestFit="1" customWidth="1"/>
    <col min="4946" max="4947" width="9.28515625" style="8" bestFit="1" customWidth="1"/>
    <col min="4948" max="4948" width="9.140625" style="8"/>
    <col min="4949" max="4949" width="10.28515625" style="8" bestFit="1" customWidth="1"/>
    <col min="4950" max="4951" width="9.28515625" style="8" bestFit="1" customWidth="1"/>
    <col min="4952" max="4952" width="9.140625" style="8"/>
    <col min="4953" max="4953" width="10.28515625" style="8" bestFit="1" customWidth="1"/>
    <col min="4954" max="4955" width="9.28515625" style="8" bestFit="1" customWidth="1"/>
    <col min="4956" max="4956" width="9.140625" style="8"/>
    <col min="4957" max="4957" width="10.28515625" style="8" bestFit="1" customWidth="1"/>
    <col min="4958" max="4959" width="9.28515625" style="8" bestFit="1" customWidth="1"/>
    <col min="4960" max="4960" width="9.140625" style="8"/>
    <col min="4961" max="4961" width="10.28515625" style="8" bestFit="1" customWidth="1"/>
    <col min="4962" max="4963" width="9.28515625" style="8" bestFit="1" customWidth="1"/>
    <col min="4964" max="4964" width="9.140625" style="8"/>
    <col min="4965" max="4965" width="10.28515625" style="8" bestFit="1" customWidth="1"/>
    <col min="4966" max="4967" width="9.28515625" style="8" bestFit="1" customWidth="1"/>
    <col min="4968" max="4968" width="9.140625" style="8"/>
    <col min="4969" max="4969" width="10.28515625" style="8" bestFit="1" customWidth="1"/>
    <col min="4970" max="4971" width="9.28515625" style="8" bestFit="1" customWidth="1"/>
    <col min="4972" max="4972" width="9.140625" style="8"/>
    <col min="4973" max="4973" width="10.28515625" style="8" bestFit="1" customWidth="1"/>
    <col min="4974" max="4975" width="9.28515625" style="8" bestFit="1" customWidth="1"/>
    <col min="4976" max="4976" width="9.140625" style="8"/>
    <col min="4977" max="4977" width="10.28515625" style="8" bestFit="1" customWidth="1"/>
    <col min="4978" max="4979" width="9.28515625" style="8" bestFit="1" customWidth="1"/>
    <col min="4980" max="4980" width="9.140625" style="8"/>
    <col min="4981" max="4981" width="10.28515625" style="8" bestFit="1" customWidth="1"/>
    <col min="4982" max="4983" width="9.28515625" style="8" bestFit="1" customWidth="1"/>
    <col min="4984" max="4984" width="9.140625" style="8"/>
    <col min="4985" max="4985" width="10.28515625" style="8" bestFit="1" customWidth="1"/>
    <col min="4986" max="4987" width="9.28515625" style="8" bestFit="1" customWidth="1"/>
    <col min="4988" max="4988" width="9.140625" style="8"/>
    <col min="4989" max="4989" width="10.28515625" style="8" bestFit="1" customWidth="1"/>
    <col min="4990" max="4991" width="9.28515625" style="8" bestFit="1" customWidth="1"/>
    <col min="4992" max="4992" width="9.140625" style="8"/>
    <col min="4993" max="4993" width="10.28515625" style="8" bestFit="1" customWidth="1"/>
    <col min="4994" max="4995" width="9.28515625" style="8" bestFit="1" customWidth="1"/>
    <col min="4996" max="4996" width="9.140625" style="8"/>
    <col min="4997" max="4997" width="10.28515625" style="8" bestFit="1" customWidth="1"/>
    <col min="4998" max="4999" width="9.28515625" style="8" bestFit="1" customWidth="1"/>
    <col min="5000" max="5000" width="9.140625" style="8"/>
    <col min="5001" max="5001" width="10.28515625" style="8" bestFit="1" customWidth="1"/>
    <col min="5002" max="5003" width="9.28515625" style="8" bestFit="1" customWidth="1"/>
    <col min="5004" max="5004" width="9.140625" style="8"/>
    <col min="5005" max="5005" width="10.28515625" style="8" bestFit="1" customWidth="1"/>
    <col min="5006" max="5007" width="9.28515625" style="8" bestFit="1" customWidth="1"/>
    <col min="5008" max="5008" width="9.140625" style="8"/>
    <col min="5009" max="5009" width="10.28515625" style="8" bestFit="1" customWidth="1"/>
    <col min="5010" max="5011" width="9.28515625" style="8" bestFit="1" customWidth="1"/>
    <col min="5012" max="5012" width="9.140625" style="8"/>
    <col min="5013" max="5013" width="10.28515625" style="8" bestFit="1" customWidth="1"/>
    <col min="5014" max="5015" width="9.28515625" style="8" bestFit="1" customWidth="1"/>
    <col min="5016" max="5016" width="9.140625" style="8"/>
    <col min="5017" max="5017" width="10.28515625" style="8" bestFit="1" customWidth="1"/>
    <col min="5018" max="5019" width="9.28515625" style="8" bestFit="1" customWidth="1"/>
    <col min="5020" max="5020" width="9.140625" style="8"/>
    <col min="5021" max="5021" width="10.28515625" style="8" bestFit="1" customWidth="1"/>
    <col min="5022" max="5023" width="9.28515625" style="8" bestFit="1" customWidth="1"/>
    <col min="5024" max="5024" width="9.140625" style="8"/>
    <col min="5025" max="5025" width="10.28515625" style="8" bestFit="1" customWidth="1"/>
    <col min="5026" max="5027" width="9.28515625" style="8" bestFit="1" customWidth="1"/>
    <col min="5028" max="5028" width="9.140625" style="8"/>
    <col min="5029" max="5029" width="10.28515625" style="8" bestFit="1" customWidth="1"/>
    <col min="5030" max="5031" width="9.28515625" style="8" bestFit="1" customWidth="1"/>
    <col min="5032" max="5032" width="9.140625" style="8"/>
    <col min="5033" max="5033" width="10.28515625" style="8" bestFit="1" customWidth="1"/>
    <col min="5034" max="5035" width="9.28515625" style="8" bestFit="1" customWidth="1"/>
    <col min="5036" max="5036" width="9.140625" style="8"/>
    <col min="5037" max="5037" width="10.28515625" style="8" bestFit="1" customWidth="1"/>
    <col min="5038" max="5039" width="9.28515625" style="8" bestFit="1" customWidth="1"/>
    <col min="5040" max="5040" width="9.140625" style="8"/>
    <col min="5041" max="5041" width="10.28515625" style="8" bestFit="1" customWidth="1"/>
    <col min="5042" max="5043" width="9.28515625" style="8" bestFit="1" customWidth="1"/>
    <col min="5044" max="5044" width="9.140625" style="8"/>
    <col min="5045" max="5045" width="10.28515625" style="8" bestFit="1" customWidth="1"/>
    <col min="5046" max="5047" width="9.28515625" style="8" bestFit="1" customWidth="1"/>
    <col min="5048" max="5048" width="9.140625" style="8"/>
    <col min="5049" max="5049" width="10.28515625" style="8" bestFit="1" customWidth="1"/>
    <col min="5050" max="5051" width="9.28515625" style="8" bestFit="1" customWidth="1"/>
    <col min="5052" max="5052" width="9.140625" style="8"/>
    <col min="5053" max="5053" width="10.28515625" style="8" bestFit="1" customWidth="1"/>
    <col min="5054" max="5055" width="9.28515625" style="8" bestFit="1" customWidth="1"/>
    <col min="5056" max="5056" width="9.140625" style="8"/>
    <col min="5057" max="5057" width="10.28515625" style="8" bestFit="1" customWidth="1"/>
    <col min="5058" max="5059" width="9.28515625" style="8" bestFit="1" customWidth="1"/>
    <col min="5060" max="5060" width="9.140625" style="8"/>
    <col min="5061" max="5061" width="10.28515625" style="8" bestFit="1" customWidth="1"/>
    <col min="5062" max="5063" width="9.28515625" style="8" bestFit="1" customWidth="1"/>
    <col min="5064" max="5064" width="9.140625" style="8"/>
    <col min="5065" max="5065" width="10.28515625" style="8" bestFit="1" customWidth="1"/>
    <col min="5066" max="5067" width="9.28515625" style="8" bestFit="1" customWidth="1"/>
    <col min="5068" max="5068" width="9.140625" style="8"/>
    <col min="5069" max="5069" width="10.28515625" style="8" bestFit="1" customWidth="1"/>
    <col min="5070" max="5071" width="9.28515625" style="8" bestFit="1" customWidth="1"/>
    <col min="5072" max="5072" width="9.140625" style="8"/>
    <col min="5073" max="5073" width="10.28515625" style="8" bestFit="1" customWidth="1"/>
    <col min="5074" max="5075" width="9.28515625" style="8" bestFit="1" customWidth="1"/>
    <col min="5076" max="5076" width="9.140625" style="8"/>
    <col min="5077" max="5077" width="10.28515625" style="8" bestFit="1" customWidth="1"/>
    <col min="5078" max="5079" width="9.28515625" style="8" bestFit="1" customWidth="1"/>
    <col min="5080" max="5080" width="9.140625" style="8"/>
    <col min="5081" max="5081" width="10.28515625" style="8" bestFit="1" customWidth="1"/>
    <col min="5082" max="5083" width="9.28515625" style="8" bestFit="1" customWidth="1"/>
    <col min="5084" max="5084" width="9.140625" style="8"/>
    <col min="5085" max="5085" width="10.28515625" style="8" bestFit="1" customWidth="1"/>
    <col min="5086" max="5087" width="9.28515625" style="8" bestFit="1" customWidth="1"/>
    <col min="5088" max="5088" width="9.140625" style="8"/>
    <col min="5089" max="5089" width="10.28515625" style="8" bestFit="1" customWidth="1"/>
    <col min="5090" max="5091" width="9.28515625" style="8" bestFit="1" customWidth="1"/>
    <col min="5092" max="5092" width="9.140625" style="8"/>
    <col min="5093" max="5093" width="10.28515625" style="8" bestFit="1" customWidth="1"/>
    <col min="5094" max="5095" width="9.28515625" style="8" bestFit="1" customWidth="1"/>
    <col min="5096" max="5096" width="9.140625" style="8"/>
    <col min="5097" max="5097" width="10.28515625" style="8" bestFit="1" customWidth="1"/>
    <col min="5098" max="5099" width="9.28515625" style="8" bestFit="1" customWidth="1"/>
    <col min="5100" max="5100" width="9.140625" style="8"/>
    <col min="5101" max="5101" width="10.28515625" style="8" bestFit="1" customWidth="1"/>
    <col min="5102" max="5103" width="9.28515625" style="8" bestFit="1" customWidth="1"/>
    <col min="5104" max="5104" width="9.140625" style="8"/>
    <col min="5105" max="5105" width="10.28515625" style="8" bestFit="1" customWidth="1"/>
    <col min="5106" max="5107" width="9.28515625" style="8" bestFit="1" customWidth="1"/>
    <col min="5108" max="5108" width="9.140625" style="8"/>
    <col min="5109" max="5109" width="10.28515625" style="8" bestFit="1" customWidth="1"/>
    <col min="5110" max="5111" width="9.28515625" style="8" bestFit="1" customWidth="1"/>
    <col min="5112" max="5112" width="9.140625" style="8"/>
    <col min="5113" max="5113" width="10.28515625" style="8" bestFit="1" customWidth="1"/>
    <col min="5114" max="5115" width="9.28515625" style="8" bestFit="1" customWidth="1"/>
    <col min="5116" max="5116" width="9.140625" style="8"/>
    <col min="5117" max="5117" width="10.28515625" style="8" bestFit="1" customWidth="1"/>
    <col min="5118" max="5119" width="9.28515625" style="8" bestFit="1" customWidth="1"/>
    <col min="5120" max="5120" width="9.140625" style="8"/>
    <col min="5121" max="5121" width="10.28515625" style="8" bestFit="1" customWidth="1"/>
    <col min="5122" max="5123" width="9.28515625" style="8" bestFit="1" customWidth="1"/>
    <col min="5124" max="5124" width="9.140625" style="8"/>
    <col min="5125" max="5125" width="10.28515625" style="8" bestFit="1" customWidth="1"/>
    <col min="5126" max="5127" width="9.28515625" style="8" bestFit="1" customWidth="1"/>
    <col min="5128" max="5128" width="9.140625" style="8"/>
    <col min="5129" max="5129" width="10.28515625" style="8" bestFit="1" customWidth="1"/>
    <col min="5130" max="5131" width="9.28515625" style="8" bestFit="1" customWidth="1"/>
    <col min="5132" max="5132" width="9.140625" style="8"/>
    <col min="5133" max="5133" width="10.28515625" style="8" bestFit="1" customWidth="1"/>
    <col min="5134" max="5135" width="9.28515625" style="8" bestFit="1" customWidth="1"/>
    <col min="5136" max="5136" width="9.140625" style="8"/>
    <col min="5137" max="5137" width="10.28515625" style="8" bestFit="1" customWidth="1"/>
    <col min="5138" max="5139" width="9.28515625" style="8" bestFit="1" customWidth="1"/>
    <col min="5140" max="5140" width="9.140625" style="8"/>
    <col min="5141" max="5141" width="10.28515625" style="8" bestFit="1" customWidth="1"/>
    <col min="5142" max="5143" width="9.28515625" style="8" bestFit="1" customWidth="1"/>
    <col min="5144" max="5144" width="9.140625" style="8"/>
    <col min="5145" max="5145" width="10.28515625" style="8" bestFit="1" customWidth="1"/>
    <col min="5146" max="5147" width="9.28515625" style="8" bestFit="1" customWidth="1"/>
    <col min="5148" max="5148" width="9.140625" style="8"/>
    <col min="5149" max="5149" width="10.28515625" style="8" bestFit="1" customWidth="1"/>
    <col min="5150" max="5151" width="9.28515625" style="8" bestFit="1" customWidth="1"/>
    <col min="5152" max="5152" width="9.140625" style="8"/>
    <col min="5153" max="5153" width="10.28515625" style="8" bestFit="1" customWidth="1"/>
    <col min="5154" max="5155" width="9.28515625" style="8" bestFit="1" customWidth="1"/>
    <col min="5156" max="5156" width="9.140625" style="8"/>
    <col min="5157" max="5157" width="10.28515625" style="8" bestFit="1" customWidth="1"/>
    <col min="5158" max="5159" width="9.28515625" style="8" bestFit="1" customWidth="1"/>
    <col min="5160" max="5160" width="9.140625" style="8"/>
    <col min="5161" max="5161" width="10.28515625" style="8" bestFit="1" customWidth="1"/>
    <col min="5162" max="5163" width="9.28515625" style="8" bestFit="1" customWidth="1"/>
    <col min="5164" max="5164" width="9.140625" style="8"/>
    <col min="5165" max="5165" width="10.28515625" style="8" bestFit="1" customWidth="1"/>
    <col min="5166" max="5167" width="9.28515625" style="8" bestFit="1" customWidth="1"/>
    <col min="5168" max="5168" width="9.140625" style="8"/>
    <col min="5169" max="5169" width="10.28515625" style="8" bestFit="1" customWidth="1"/>
    <col min="5170" max="5171" width="9.28515625" style="8" bestFit="1" customWidth="1"/>
    <col min="5172" max="5172" width="9.140625" style="8"/>
    <col min="5173" max="5173" width="10.28515625" style="8" bestFit="1" customWidth="1"/>
    <col min="5174" max="5175" width="9.28515625" style="8" bestFit="1" customWidth="1"/>
    <col min="5176" max="5176" width="9.140625" style="8"/>
    <col min="5177" max="5177" width="10.28515625" style="8" bestFit="1" customWidth="1"/>
    <col min="5178" max="5179" width="9.28515625" style="8" bestFit="1" customWidth="1"/>
    <col min="5180" max="5180" width="9.140625" style="8"/>
    <col min="5181" max="5181" width="10.28515625" style="8" bestFit="1" customWidth="1"/>
    <col min="5182" max="5183" width="9.28515625" style="8" bestFit="1" customWidth="1"/>
    <col min="5184" max="5184" width="9.140625" style="8"/>
    <col min="5185" max="5185" width="10.28515625" style="8" bestFit="1" customWidth="1"/>
    <col min="5186" max="5187" width="9.28515625" style="8" bestFit="1" customWidth="1"/>
    <col min="5188" max="5188" width="9.140625" style="8"/>
    <col min="5189" max="5189" width="10.28515625" style="8" bestFit="1" customWidth="1"/>
    <col min="5190" max="5191" width="9.28515625" style="8" bestFit="1" customWidth="1"/>
    <col min="5192" max="5192" width="9.140625" style="8"/>
    <col min="5193" max="5193" width="10.28515625" style="8" bestFit="1" customWidth="1"/>
    <col min="5194" max="5195" width="9.28515625" style="8" bestFit="1" customWidth="1"/>
    <col min="5196" max="5196" width="9.140625" style="8"/>
    <col min="5197" max="5197" width="10.28515625" style="8" bestFit="1" customWidth="1"/>
    <col min="5198" max="5199" width="9.28515625" style="8" bestFit="1" customWidth="1"/>
    <col min="5200" max="5200" width="9.140625" style="8"/>
    <col min="5201" max="5201" width="10.28515625" style="8" bestFit="1" customWidth="1"/>
    <col min="5202" max="5203" width="9.28515625" style="8" bestFit="1" customWidth="1"/>
    <col min="5204" max="5204" width="9.140625" style="8"/>
    <col min="5205" max="5205" width="10.28515625" style="8" bestFit="1" customWidth="1"/>
    <col min="5206" max="5207" width="9.28515625" style="8" bestFit="1" customWidth="1"/>
    <col min="5208" max="5208" width="9.140625" style="8"/>
    <col min="5209" max="5209" width="10.28515625" style="8" bestFit="1" customWidth="1"/>
    <col min="5210" max="5211" width="9.28515625" style="8" bestFit="1" customWidth="1"/>
    <col min="5212" max="5212" width="9.140625" style="8"/>
    <col min="5213" max="5213" width="10.28515625" style="8" bestFit="1" customWidth="1"/>
    <col min="5214" max="5215" width="9.28515625" style="8" bestFit="1" customWidth="1"/>
    <col min="5216" max="5216" width="9.140625" style="8"/>
    <col min="5217" max="5217" width="10.28515625" style="8" bestFit="1" customWidth="1"/>
    <col min="5218" max="5219" width="9.28515625" style="8" bestFit="1" customWidth="1"/>
    <col min="5220" max="5220" width="9.140625" style="8"/>
    <col min="5221" max="5221" width="10.28515625" style="8" bestFit="1" customWidth="1"/>
    <col min="5222" max="5223" width="9.28515625" style="8" bestFit="1" customWidth="1"/>
    <col min="5224" max="5224" width="9.140625" style="8"/>
    <col min="5225" max="5225" width="10.28515625" style="8" bestFit="1" customWidth="1"/>
    <col min="5226" max="5227" width="9.28515625" style="8" bestFit="1" customWidth="1"/>
    <col min="5228" max="5228" width="9.140625" style="8"/>
    <col min="5229" max="5229" width="10.28515625" style="8" bestFit="1" customWidth="1"/>
    <col min="5230" max="5231" width="9.28515625" style="8" bestFit="1" customWidth="1"/>
    <col min="5232" max="5232" width="9.140625" style="8"/>
    <col min="5233" max="5233" width="10.28515625" style="8" bestFit="1" customWidth="1"/>
    <col min="5234" max="5235" width="9.28515625" style="8" bestFit="1" customWidth="1"/>
    <col min="5236" max="5236" width="9.140625" style="8"/>
    <col min="5237" max="5237" width="10.28515625" style="8" bestFit="1" customWidth="1"/>
    <col min="5238" max="5239" width="9.28515625" style="8" bestFit="1" customWidth="1"/>
    <col min="5240" max="5240" width="9.140625" style="8"/>
    <col min="5241" max="5241" width="10.28515625" style="8" bestFit="1" customWidth="1"/>
    <col min="5242" max="5243" width="9.28515625" style="8" bestFit="1" customWidth="1"/>
    <col min="5244" max="5244" width="9.140625" style="8"/>
    <col min="5245" max="5245" width="10.28515625" style="8" bestFit="1" customWidth="1"/>
    <col min="5246" max="5247" width="9.28515625" style="8" bestFit="1" customWidth="1"/>
    <col min="5248" max="5248" width="9.140625" style="8"/>
    <col min="5249" max="5249" width="10.28515625" style="8" bestFit="1" customWidth="1"/>
    <col min="5250" max="5251" width="9.28515625" style="8" bestFit="1" customWidth="1"/>
    <col min="5252" max="5252" width="9.140625" style="8"/>
    <col min="5253" max="5253" width="10.28515625" style="8" bestFit="1" customWidth="1"/>
    <col min="5254" max="5255" width="9.28515625" style="8" bestFit="1" customWidth="1"/>
    <col min="5256" max="5256" width="9.140625" style="8"/>
    <col min="5257" max="5257" width="10.28515625" style="8" bestFit="1" customWidth="1"/>
    <col min="5258" max="5259" width="9.28515625" style="8" bestFit="1" customWidth="1"/>
    <col min="5260" max="5260" width="9.140625" style="8"/>
    <col min="5261" max="5261" width="10.28515625" style="8" bestFit="1" customWidth="1"/>
    <col min="5262" max="5263" width="9.28515625" style="8" bestFit="1" customWidth="1"/>
    <col min="5264" max="5264" width="9.140625" style="8"/>
    <col min="5265" max="5265" width="10.28515625" style="8" bestFit="1" customWidth="1"/>
    <col min="5266" max="5267" width="9.28515625" style="8" bestFit="1" customWidth="1"/>
    <col min="5268" max="5268" width="9.140625" style="8"/>
    <col min="5269" max="5269" width="10.28515625" style="8" bestFit="1" customWidth="1"/>
    <col min="5270" max="5271" width="9.28515625" style="8" bestFit="1" customWidth="1"/>
    <col min="5272" max="5272" width="9.140625" style="8"/>
    <col min="5273" max="5273" width="10.28515625" style="8" bestFit="1" customWidth="1"/>
    <col min="5274" max="5275" width="9.28515625" style="8" bestFit="1" customWidth="1"/>
    <col min="5276" max="5276" width="9.140625" style="8"/>
    <col min="5277" max="5277" width="10.28515625" style="8" bestFit="1" customWidth="1"/>
    <col min="5278" max="5279" width="9.28515625" style="8" bestFit="1" customWidth="1"/>
    <col min="5280" max="5280" width="9.140625" style="8"/>
    <col min="5281" max="5281" width="10.28515625" style="8" bestFit="1" customWidth="1"/>
    <col min="5282" max="5283" width="9.28515625" style="8" bestFit="1" customWidth="1"/>
    <col min="5284" max="5284" width="9.140625" style="8"/>
    <col min="5285" max="5285" width="10.28515625" style="8" bestFit="1" customWidth="1"/>
    <col min="5286" max="5287" width="9.28515625" style="8" bestFit="1" customWidth="1"/>
    <col min="5288" max="5288" width="9.140625" style="8"/>
    <col min="5289" max="5289" width="10.28515625" style="8" bestFit="1" customWidth="1"/>
    <col min="5290" max="5291" width="9.28515625" style="8" bestFit="1" customWidth="1"/>
    <col min="5292" max="5292" width="9.140625" style="8"/>
    <col min="5293" max="5293" width="10.28515625" style="8" bestFit="1" customWidth="1"/>
    <col min="5294" max="5295" width="9.28515625" style="8" bestFit="1" customWidth="1"/>
    <col min="5296" max="5296" width="9.140625" style="8"/>
    <col min="5297" max="5297" width="10.28515625" style="8" bestFit="1" customWidth="1"/>
    <col min="5298" max="5299" width="9.28515625" style="8" bestFit="1" customWidth="1"/>
    <col min="5300" max="5300" width="9.140625" style="8"/>
    <col min="5301" max="5301" width="10.28515625" style="8" bestFit="1" customWidth="1"/>
    <col min="5302" max="5303" width="9.28515625" style="8" bestFit="1" customWidth="1"/>
    <col min="5304" max="5304" width="9.140625" style="8"/>
    <col min="5305" max="5305" width="10.28515625" style="8" bestFit="1" customWidth="1"/>
    <col min="5306" max="5307" width="9.28515625" style="8" bestFit="1" customWidth="1"/>
    <col min="5308" max="5308" width="9.140625" style="8"/>
    <col min="5309" max="5309" width="10.28515625" style="8" bestFit="1" customWidth="1"/>
    <col min="5310" max="5311" width="9.28515625" style="8" bestFit="1" customWidth="1"/>
    <col min="5312" max="5312" width="9.140625" style="8"/>
    <col min="5313" max="5313" width="10.28515625" style="8" bestFit="1" customWidth="1"/>
    <col min="5314" max="5315" width="9.28515625" style="8" bestFit="1" customWidth="1"/>
    <col min="5316" max="5316" width="9.140625" style="8"/>
    <col min="5317" max="5317" width="10.28515625" style="8" bestFit="1" customWidth="1"/>
    <col min="5318" max="5319" width="9.28515625" style="8" bestFit="1" customWidth="1"/>
    <col min="5320" max="5320" width="9.140625" style="8"/>
    <col min="5321" max="5321" width="10.28515625" style="8" bestFit="1" customWidth="1"/>
    <col min="5322" max="5323" width="9.28515625" style="8" bestFit="1" customWidth="1"/>
    <col min="5324" max="5324" width="9.140625" style="8"/>
    <col min="5325" max="5325" width="10.28515625" style="8" bestFit="1" customWidth="1"/>
    <col min="5326" max="5327" width="9.28515625" style="8" bestFit="1" customWidth="1"/>
    <col min="5328" max="5328" width="9.140625" style="8"/>
    <col min="5329" max="5329" width="10.28515625" style="8" bestFit="1" customWidth="1"/>
    <col min="5330" max="5331" width="9.28515625" style="8" bestFit="1" customWidth="1"/>
    <col min="5332" max="5332" width="9.140625" style="8"/>
    <col min="5333" max="5333" width="10.28515625" style="8" bestFit="1" customWidth="1"/>
    <col min="5334" max="5335" width="9.28515625" style="8" bestFit="1" customWidth="1"/>
    <col min="5336" max="5336" width="9.140625" style="8"/>
    <col min="5337" max="5337" width="10.28515625" style="8" bestFit="1" customWidth="1"/>
    <col min="5338" max="5339" width="9.28515625" style="8" bestFit="1" customWidth="1"/>
    <col min="5340" max="5340" width="9.140625" style="8"/>
    <col min="5341" max="5341" width="10.28515625" style="8" bestFit="1" customWidth="1"/>
    <col min="5342" max="5343" width="9.28515625" style="8" bestFit="1" customWidth="1"/>
    <col min="5344" max="5344" width="9.140625" style="8"/>
    <col min="5345" max="5345" width="10.28515625" style="8" bestFit="1" customWidth="1"/>
    <col min="5346" max="5347" width="9.28515625" style="8" bestFit="1" customWidth="1"/>
    <col min="5348" max="5348" width="9.140625" style="8"/>
    <col min="5349" max="5349" width="10.28515625" style="8" bestFit="1" customWidth="1"/>
    <col min="5350" max="5351" width="9.28515625" style="8" bestFit="1" customWidth="1"/>
    <col min="5352" max="5352" width="9.140625" style="8"/>
    <col min="5353" max="5353" width="10.28515625" style="8" bestFit="1" customWidth="1"/>
    <col min="5354" max="5355" width="9.28515625" style="8" bestFit="1" customWidth="1"/>
    <col min="5356" max="5356" width="9.140625" style="8"/>
    <col min="5357" max="5357" width="10.28515625" style="8" bestFit="1" customWidth="1"/>
    <col min="5358" max="5359" width="9.28515625" style="8" bestFit="1" customWidth="1"/>
    <col min="5360" max="5360" width="9.140625" style="8"/>
    <col min="5361" max="5361" width="10.28515625" style="8" bestFit="1" customWidth="1"/>
    <col min="5362" max="5363" width="9.28515625" style="8" bestFit="1" customWidth="1"/>
    <col min="5364" max="5364" width="9.140625" style="8"/>
    <col min="5365" max="5365" width="10.28515625" style="8" bestFit="1" customWidth="1"/>
    <col min="5366" max="5367" width="9.28515625" style="8" bestFit="1" customWidth="1"/>
    <col min="5368" max="5368" width="9.140625" style="8"/>
    <col min="5369" max="5369" width="10.28515625" style="8" bestFit="1" customWidth="1"/>
    <col min="5370" max="5371" width="9.28515625" style="8" bestFit="1" customWidth="1"/>
    <col min="5372" max="5372" width="9.140625" style="8"/>
    <col min="5373" max="5373" width="10.28515625" style="8" bestFit="1" customWidth="1"/>
    <col min="5374" max="5375" width="9.28515625" style="8" bestFit="1" customWidth="1"/>
    <col min="5376" max="5376" width="9.140625" style="8"/>
    <col min="5377" max="5377" width="10.28515625" style="8" bestFit="1" customWidth="1"/>
    <col min="5378" max="5379" width="9.28515625" style="8" bestFit="1" customWidth="1"/>
    <col min="5380" max="5380" width="9.140625" style="8"/>
    <col min="5381" max="5381" width="10.28515625" style="8" bestFit="1" customWidth="1"/>
    <col min="5382" max="5383" width="9.28515625" style="8" bestFit="1" customWidth="1"/>
    <col min="5384" max="5384" width="9.140625" style="8"/>
    <col min="5385" max="5385" width="10.28515625" style="8" bestFit="1" customWidth="1"/>
    <col min="5386" max="5387" width="9.28515625" style="8" bestFit="1" customWidth="1"/>
    <col min="5388" max="5388" width="9.140625" style="8"/>
    <col min="5389" max="5389" width="10.28515625" style="8" bestFit="1" customWidth="1"/>
    <col min="5390" max="5391" width="9.28515625" style="8" bestFit="1" customWidth="1"/>
    <col min="5392" max="5392" width="9.140625" style="8"/>
    <col min="5393" max="5393" width="10.28515625" style="8" bestFit="1" customWidth="1"/>
    <col min="5394" max="5395" width="9.28515625" style="8" bestFit="1" customWidth="1"/>
    <col min="5396" max="5396" width="9.140625" style="8"/>
    <col min="5397" max="5397" width="10.28515625" style="8" bestFit="1" customWidth="1"/>
    <col min="5398" max="5399" width="9.28515625" style="8" bestFit="1" customWidth="1"/>
    <col min="5400" max="5400" width="9.140625" style="8"/>
    <col min="5401" max="5401" width="10.28515625" style="8" bestFit="1" customWidth="1"/>
    <col min="5402" max="5403" width="9.28515625" style="8" bestFit="1" customWidth="1"/>
    <col min="5404" max="5404" width="9.140625" style="8"/>
    <col min="5405" max="5405" width="10.28515625" style="8" bestFit="1" customWidth="1"/>
    <col min="5406" max="5407" width="9.28515625" style="8" bestFit="1" customWidth="1"/>
    <col min="5408" max="5408" width="9.140625" style="8"/>
    <col min="5409" max="5409" width="10.28515625" style="8" bestFit="1" customWidth="1"/>
    <col min="5410" max="5411" width="9.28515625" style="8" bestFit="1" customWidth="1"/>
    <col min="5412" max="5412" width="9.140625" style="8"/>
    <col min="5413" max="5413" width="10.28515625" style="8" bestFit="1" customWidth="1"/>
    <col min="5414" max="5415" width="9.28515625" style="8" bestFit="1" customWidth="1"/>
    <col min="5416" max="5416" width="9.140625" style="8"/>
    <col min="5417" max="5417" width="10.28515625" style="8" bestFit="1" customWidth="1"/>
    <col min="5418" max="5419" width="9.28515625" style="8" bestFit="1" customWidth="1"/>
    <col min="5420" max="5420" width="9.140625" style="8"/>
    <col min="5421" max="5421" width="10.28515625" style="8" bestFit="1" customWidth="1"/>
    <col min="5422" max="5423" width="9.28515625" style="8" bestFit="1" customWidth="1"/>
    <col min="5424" max="5424" width="9.140625" style="8"/>
    <col min="5425" max="5425" width="10.28515625" style="8" bestFit="1" customWidth="1"/>
    <col min="5426" max="5427" width="9.28515625" style="8" bestFit="1" customWidth="1"/>
    <col min="5428" max="5428" width="9.140625" style="8"/>
    <col min="5429" max="5429" width="10.28515625" style="8" bestFit="1" customWidth="1"/>
    <col min="5430" max="5431" width="9.28515625" style="8" bestFit="1" customWidth="1"/>
    <col min="5432" max="5432" width="9.140625" style="8"/>
    <col min="5433" max="5433" width="10.28515625" style="8" bestFit="1" customWidth="1"/>
    <col min="5434" max="5435" width="9.28515625" style="8" bestFit="1" customWidth="1"/>
    <col min="5436" max="5436" width="9.140625" style="8"/>
    <col min="5437" max="5437" width="10.28515625" style="8" bestFit="1" customWidth="1"/>
    <col min="5438" max="5439" width="9.28515625" style="8" bestFit="1" customWidth="1"/>
    <col min="5440" max="5440" width="9.140625" style="8"/>
    <col min="5441" max="5441" width="10.28515625" style="8" bestFit="1" customWidth="1"/>
    <col min="5442" max="5443" width="9.28515625" style="8" bestFit="1" customWidth="1"/>
    <col min="5444" max="5444" width="9.140625" style="8"/>
    <col min="5445" max="5445" width="10.28515625" style="8" bestFit="1" customWidth="1"/>
    <col min="5446" max="5447" width="9.28515625" style="8" bestFit="1" customWidth="1"/>
    <col min="5448" max="5448" width="9.140625" style="8"/>
    <col min="5449" max="5449" width="10.28515625" style="8" bestFit="1" customWidth="1"/>
    <col min="5450" max="5451" width="9.28515625" style="8" bestFit="1" customWidth="1"/>
    <col min="5452" max="5452" width="9.140625" style="8"/>
    <col min="5453" max="5453" width="10.28515625" style="8" bestFit="1" customWidth="1"/>
    <col min="5454" max="5455" width="9.28515625" style="8" bestFit="1" customWidth="1"/>
    <col min="5456" max="5456" width="9.140625" style="8"/>
    <col min="5457" max="5457" width="10.28515625" style="8" bestFit="1" customWidth="1"/>
    <col min="5458" max="5459" width="9.28515625" style="8" bestFit="1" customWidth="1"/>
    <col min="5460" max="5460" width="9.140625" style="8"/>
    <col min="5461" max="5461" width="10.28515625" style="8" bestFit="1" customWidth="1"/>
    <col min="5462" max="5463" width="9.28515625" style="8" bestFit="1" customWidth="1"/>
    <col min="5464" max="5464" width="9.140625" style="8"/>
    <col min="5465" max="5465" width="10.28515625" style="8" bestFit="1" customWidth="1"/>
    <col min="5466" max="5467" width="9.28515625" style="8" bestFit="1" customWidth="1"/>
    <col min="5468" max="5468" width="9.140625" style="8"/>
    <col min="5469" max="5469" width="10.28515625" style="8" bestFit="1" customWidth="1"/>
    <col min="5470" max="5471" width="9.28515625" style="8" bestFit="1" customWidth="1"/>
    <col min="5472" max="5472" width="9.140625" style="8"/>
    <col min="5473" max="5473" width="10.28515625" style="8" bestFit="1" customWidth="1"/>
    <col min="5474" max="5475" width="9.28515625" style="8" bestFit="1" customWidth="1"/>
    <col min="5476" max="5476" width="9.140625" style="8"/>
    <col min="5477" max="5477" width="10.28515625" style="8" bestFit="1" customWidth="1"/>
    <col min="5478" max="5479" width="9.28515625" style="8" bestFit="1" customWidth="1"/>
    <col min="5480" max="5480" width="9.140625" style="8"/>
    <col min="5481" max="5481" width="10.28515625" style="8" bestFit="1" customWidth="1"/>
    <col min="5482" max="5483" width="9.28515625" style="8" bestFit="1" customWidth="1"/>
    <col min="5484" max="5484" width="9.140625" style="8"/>
    <col min="5485" max="5485" width="10.28515625" style="8" bestFit="1" customWidth="1"/>
    <col min="5486" max="5487" width="9.28515625" style="8" bestFit="1" customWidth="1"/>
    <col min="5488" max="5488" width="9.140625" style="8"/>
    <col min="5489" max="5489" width="10.28515625" style="8" bestFit="1" customWidth="1"/>
    <col min="5490" max="5491" width="9.28515625" style="8" bestFit="1" customWidth="1"/>
    <col min="5492" max="5492" width="9.140625" style="8"/>
    <col min="5493" max="5493" width="10.28515625" style="8" bestFit="1" customWidth="1"/>
    <col min="5494" max="5495" width="9.28515625" style="8" bestFit="1" customWidth="1"/>
    <col min="5496" max="5496" width="9.140625" style="8"/>
    <col min="5497" max="5497" width="10.28515625" style="8" bestFit="1" customWidth="1"/>
    <col min="5498" max="5499" width="9.28515625" style="8" bestFit="1" customWidth="1"/>
    <col min="5500" max="5500" width="9.140625" style="8"/>
    <col min="5501" max="5501" width="10.28515625" style="8" bestFit="1" customWidth="1"/>
    <col min="5502" max="5503" width="9.28515625" style="8" bestFit="1" customWidth="1"/>
    <col min="5504" max="5504" width="9.140625" style="8"/>
    <col min="5505" max="5505" width="10.28515625" style="8" bestFit="1" customWidth="1"/>
    <col min="5506" max="5507" width="9.28515625" style="8" bestFit="1" customWidth="1"/>
    <col min="5508" max="5508" width="9.140625" style="8"/>
    <col min="5509" max="5509" width="10.28515625" style="8" bestFit="1" customWidth="1"/>
    <col min="5510" max="5511" width="9.28515625" style="8" bestFit="1" customWidth="1"/>
    <col min="5512" max="5512" width="9.140625" style="8"/>
    <col min="5513" max="5513" width="10.28515625" style="8" bestFit="1" customWidth="1"/>
    <col min="5514" max="5515" width="9.28515625" style="8" bestFit="1" customWidth="1"/>
    <col min="5516" max="5516" width="9.140625" style="8"/>
    <col min="5517" max="5517" width="10.28515625" style="8" bestFit="1" customWidth="1"/>
    <col min="5518" max="5519" width="9.28515625" style="8" bestFit="1" customWidth="1"/>
    <col min="5520" max="5520" width="9.140625" style="8"/>
    <col min="5521" max="5521" width="10.28515625" style="8" bestFit="1" customWidth="1"/>
    <col min="5522" max="5523" width="9.28515625" style="8" bestFit="1" customWidth="1"/>
    <col min="5524" max="5524" width="9.140625" style="8"/>
    <col min="5525" max="5525" width="10.28515625" style="8" bestFit="1" customWidth="1"/>
    <col min="5526" max="5527" width="9.28515625" style="8" bestFit="1" customWidth="1"/>
    <col min="5528" max="5528" width="9.140625" style="8"/>
    <col min="5529" max="5529" width="10.28515625" style="8" bestFit="1" customWidth="1"/>
    <col min="5530" max="5531" width="9.28515625" style="8" bestFit="1" customWidth="1"/>
    <col min="5532" max="5532" width="9.140625" style="8"/>
    <col min="5533" max="5533" width="10.28515625" style="8" bestFit="1" customWidth="1"/>
    <col min="5534" max="5535" width="9.28515625" style="8" bestFit="1" customWidth="1"/>
    <col min="5536" max="5536" width="9.140625" style="8"/>
    <col min="5537" max="5537" width="10.28515625" style="8" bestFit="1" customWidth="1"/>
    <col min="5538" max="5539" width="9.28515625" style="8" bestFit="1" customWidth="1"/>
    <col min="5540" max="5540" width="9.140625" style="8"/>
    <col min="5541" max="5541" width="10.28515625" style="8" bestFit="1" customWidth="1"/>
    <col min="5542" max="5543" width="9.28515625" style="8" bestFit="1" customWidth="1"/>
    <col min="5544" max="5544" width="9.140625" style="8"/>
    <col min="5545" max="5545" width="10.28515625" style="8" bestFit="1" customWidth="1"/>
    <col min="5546" max="5547" width="9.28515625" style="8" bestFit="1" customWidth="1"/>
    <col min="5548" max="5548" width="9.140625" style="8"/>
    <col min="5549" max="5549" width="10.28515625" style="8" bestFit="1" customWidth="1"/>
    <col min="5550" max="5551" width="9.28515625" style="8" bestFit="1" customWidth="1"/>
    <col min="5552" max="5552" width="9.140625" style="8"/>
    <col min="5553" max="5553" width="10.28515625" style="8" bestFit="1" customWidth="1"/>
    <col min="5554" max="5555" width="9.28515625" style="8" bestFit="1" customWidth="1"/>
    <col min="5556" max="5556" width="9.140625" style="8"/>
    <col min="5557" max="5557" width="10.28515625" style="8" bestFit="1" customWidth="1"/>
    <col min="5558" max="5559" width="9.28515625" style="8" bestFit="1" customWidth="1"/>
    <col min="5560" max="5560" width="9.140625" style="8"/>
    <col min="5561" max="5561" width="10.28515625" style="8" bestFit="1" customWidth="1"/>
    <col min="5562" max="5563" width="9.28515625" style="8" bestFit="1" customWidth="1"/>
    <col min="5564" max="5564" width="9.140625" style="8"/>
    <col min="5565" max="5565" width="10.28515625" style="8" bestFit="1" customWidth="1"/>
    <col min="5566" max="5567" width="9.28515625" style="8" bestFit="1" customWidth="1"/>
    <col min="5568" max="5568" width="9.140625" style="8"/>
    <col min="5569" max="5569" width="10.28515625" style="8" bestFit="1" customWidth="1"/>
    <col min="5570" max="5571" width="9.28515625" style="8" bestFit="1" customWidth="1"/>
    <col min="5572" max="5572" width="9.140625" style="8"/>
    <col min="5573" max="5573" width="10.28515625" style="8" bestFit="1" customWidth="1"/>
    <col min="5574" max="5575" width="9.28515625" style="8" bestFit="1" customWidth="1"/>
    <col min="5576" max="5576" width="9.140625" style="8"/>
    <col min="5577" max="5577" width="10.28515625" style="8" bestFit="1" customWidth="1"/>
    <col min="5578" max="5579" width="9.28515625" style="8" bestFit="1" customWidth="1"/>
    <col min="5580" max="5580" width="9.140625" style="8"/>
    <col min="5581" max="5581" width="10.28515625" style="8" bestFit="1" customWidth="1"/>
    <col min="5582" max="5583" width="9.28515625" style="8" bestFit="1" customWidth="1"/>
    <col min="5584" max="5584" width="9.140625" style="8"/>
    <col min="5585" max="5585" width="10.28515625" style="8" bestFit="1" customWidth="1"/>
    <col min="5586" max="5587" width="9.28515625" style="8" bestFit="1" customWidth="1"/>
    <col min="5588" max="5588" width="9.140625" style="8"/>
    <col min="5589" max="5589" width="10.28515625" style="8" bestFit="1" customWidth="1"/>
    <col min="5590" max="5591" width="9.28515625" style="8" bestFit="1" customWidth="1"/>
    <col min="5592" max="5592" width="9.140625" style="8"/>
    <col min="5593" max="5593" width="10.28515625" style="8" bestFit="1" customWidth="1"/>
    <col min="5594" max="5595" width="9.28515625" style="8" bestFit="1" customWidth="1"/>
    <col min="5596" max="5596" width="9.140625" style="8"/>
    <col min="5597" max="5597" width="10.28515625" style="8" bestFit="1" customWidth="1"/>
    <col min="5598" max="5599" width="9.28515625" style="8" bestFit="1" customWidth="1"/>
    <col min="5600" max="5600" width="9.140625" style="8"/>
    <col min="5601" max="5601" width="10.28515625" style="8" bestFit="1" customWidth="1"/>
    <col min="5602" max="5603" width="9.28515625" style="8" bestFit="1" customWidth="1"/>
    <col min="5604" max="5604" width="9.140625" style="8"/>
    <col min="5605" max="5605" width="10.28515625" style="8" bestFit="1" customWidth="1"/>
    <col min="5606" max="5607" width="9.28515625" style="8" bestFit="1" customWidth="1"/>
    <col min="5608" max="5608" width="9.140625" style="8"/>
    <col min="5609" max="5609" width="10.28515625" style="8" bestFit="1" customWidth="1"/>
    <col min="5610" max="5611" width="9.28515625" style="8" bestFit="1" customWidth="1"/>
    <col min="5612" max="5612" width="9.140625" style="8"/>
    <col min="5613" max="5613" width="10.28515625" style="8" bestFit="1" customWidth="1"/>
    <col min="5614" max="5615" width="9.28515625" style="8" bestFit="1" customWidth="1"/>
    <col min="5616" max="5616" width="9.140625" style="8"/>
    <col min="5617" max="5617" width="10.28515625" style="8" bestFit="1" customWidth="1"/>
    <col min="5618" max="5619" width="9.28515625" style="8" bestFit="1" customWidth="1"/>
    <col min="5620" max="5620" width="9.140625" style="8"/>
    <col min="5621" max="5621" width="10.28515625" style="8" bestFit="1" customWidth="1"/>
    <col min="5622" max="5623" width="9.28515625" style="8" bestFit="1" customWidth="1"/>
    <col min="5624" max="5624" width="9.140625" style="8"/>
    <col min="5625" max="5625" width="10.28515625" style="8" bestFit="1" customWidth="1"/>
    <col min="5626" max="5627" width="9.28515625" style="8" bestFit="1" customWidth="1"/>
    <col min="5628" max="5628" width="9.140625" style="8"/>
    <col min="5629" max="5629" width="10.28515625" style="8" bestFit="1" customWidth="1"/>
    <col min="5630" max="5631" width="9.28515625" style="8" bestFit="1" customWidth="1"/>
    <col min="5632" max="5632" width="9.140625" style="8"/>
    <col min="5633" max="5633" width="10.28515625" style="8" bestFit="1" customWidth="1"/>
    <col min="5634" max="5635" width="9.28515625" style="8" bestFit="1" customWidth="1"/>
    <col min="5636" max="5636" width="9.140625" style="8"/>
    <col min="5637" max="5637" width="10.28515625" style="8" bestFit="1" customWidth="1"/>
    <col min="5638" max="5639" width="9.28515625" style="8" bestFit="1" customWidth="1"/>
    <col min="5640" max="5640" width="9.140625" style="8"/>
    <col min="5641" max="5641" width="10.28515625" style="8" bestFit="1" customWidth="1"/>
    <col min="5642" max="5643" width="9.28515625" style="8" bestFit="1" customWidth="1"/>
    <col min="5644" max="5644" width="9.140625" style="8"/>
    <col min="5645" max="5645" width="10.28515625" style="8" bestFit="1" customWidth="1"/>
    <col min="5646" max="5647" width="9.28515625" style="8" bestFit="1" customWidth="1"/>
    <col min="5648" max="5648" width="9.140625" style="8"/>
    <col min="5649" max="5649" width="10.28515625" style="8" bestFit="1" customWidth="1"/>
    <col min="5650" max="5651" width="9.28515625" style="8" bestFit="1" customWidth="1"/>
    <col min="5652" max="5652" width="9.140625" style="8"/>
    <col min="5653" max="5653" width="10.28515625" style="8" bestFit="1" customWidth="1"/>
    <col min="5654" max="5655" width="9.28515625" style="8" bestFit="1" customWidth="1"/>
    <col min="5656" max="5656" width="9.140625" style="8"/>
    <col min="5657" max="5657" width="10.28515625" style="8" bestFit="1" customWidth="1"/>
    <col min="5658" max="5659" width="9.28515625" style="8" bestFit="1" customWidth="1"/>
    <col min="5660" max="5660" width="9.140625" style="8"/>
    <col min="5661" max="5661" width="10.28515625" style="8" bestFit="1" customWidth="1"/>
    <col min="5662" max="5663" width="9.28515625" style="8" bestFit="1" customWidth="1"/>
    <col min="5664" max="5664" width="9.140625" style="8"/>
    <col min="5665" max="5665" width="10.28515625" style="8" bestFit="1" customWidth="1"/>
    <col min="5666" max="5667" width="9.28515625" style="8" bestFit="1" customWidth="1"/>
    <col min="5668" max="5668" width="9.140625" style="8"/>
    <col min="5669" max="5669" width="10.28515625" style="8" bestFit="1" customWidth="1"/>
    <col min="5670" max="5671" width="9.28515625" style="8" bestFit="1" customWidth="1"/>
    <col min="5672" max="5672" width="9.140625" style="8"/>
    <col min="5673" max="5673" width="10.28515625" style="8" bestFit="1" customWidth="1"/>
    <col min="5674" max="5675" width="9.28515625" style="8" bestFit="1" customWidth="1"/>
    <col min="5676" max="5676" width="9.140625" style="8"/>
    <col min="5677" max="5677" width="10.28515625" style="8" bestFit="1" customWidth="1"/>
    <col min="5678" max="5679" width="9.28515625" style="8" bestFit="1" customWidth="1"/>
    <col min="5680" max="5680" width="9.140625" style="8"/>
    <col min="5681" max="5681" width="10.28515625" style="8" bestFit="1" customWidth="1"/>
    <col min="5682" max="5683" width="9.28515625" style="8" bestFit="1" customWidth="1"/>
    <col min="5684" max="5684" width="9.140625" style="8"/>
    <col min="5685" max="5685" width="10.28515625" style="8" bestFit="1" customWidth="1"/>
    <col min="5686" max="5687" width="9.28515625" style="8" bestFit="1" customWidth="1"/>
    <col min="5688" max="5688" width="9.140625" style="8"/>
    <col min="5689" max="5689" width="10.28515625" style="8" bestFit="1" customWidth="1"/>
    <col min="5690" max="5691" width="9.28515625" style="8" bestFit="1" customWidth="1"/>
    <col min="5692" max="5692" width="9.140625" style="8"/>
    <col min="5693" max="5693" width="10.28515625" style="8" bestFit="1" customWidth="1"/>
    <col min="5694" max="5695" width="9.28515625" style="8" bestFit="1" customWidth="1"/>
    <col min="5696" max="5696" width="9.140625" style="8"/>
    <col min="5697" max="5697" width="10.28515625" style="8" bestFit="1" customWidth="1"/>
    <col min="5698" max="5699" width="9.28515625" style="8" bestFit="1" customWidth="1"/>
    <col min="5700" max="5700" width="9.140625" style="8"/>
    <col min="5701" max="5701" width="10.28515625" style="8" bestFit="1" customWidth="1"/>
    <col min="5702" max="5703" width="9.28515625" style="8" bestFit="1" customWidth="1"/>
    <col min="5704" max="5704" width="9.140625" style="8"/>
    <col min="5705" max="5705" width="10.28515625" style="8" bestFit="1" customWidth="1"/>
    <col min="5706" max="5707" width="9.28515625" style="8" bestFit="1" customWidth="1"/>
    <col min="5708" max="5708" width="9.140625" style="8"/>
    <col min="5709" max="5709" width="10.28515625" style="8" bestFit="1" customWidth="1"/>
    <col min="5710" max="5711" width="9.28515625" style="8" bestFit="1" customWidth="1"/>
    <col min="5712" max="5712" width="9.140625" style="8"/>
    <col min="5713" max="5713" width="10.28515625" style="8" bestFit="1" customWidth="1"/>
    <col min="5714" max="5715" width="9.28515625" style="8" bestFit="1" customWidth="1"/>
    <col min="5716" max="5716" width="9.140625" style="8"/>
    <col min="5717" max="5717" width="10.28515625" style="8" bestFit="1" customWidth="1"/>
    <col min="5718" max="5719" width="9.28515625" style="8" bestFit="1" customWidth="1"/>
    <col min="5720" max="5720" width="9.140625" style="8"/>
    <col min="5721" max="5721" width="10.28515625" style="8" bestFit="1" customWidth="1"/>
    <col min="5722" max="5723" width="9.28515625" style="8" bestFit="1" customWidth="1"/>
    <col min="5724" max="5724" width="9.140625" style="8"/>
    <col min="5725" max="5725" width="10.28515625" style="8" bestFit="1" customWidth="1"/>
    <col min="5726" max="5727" width="9.28515625" style="8" bestFit="1" customWidth="1"/>
    <col min="5728" max="5728" width="9.140625" style="8"/>
    <col min="5729" max="5729" width="10.28515625" style="8" bestFit="1" customWidth="1"/>
    <col min="5730" max="5731" width="9.28515625" style="8" bestFit="1" customWidth="1"/>
    <col min="5732" max="5732" width="9.140625" style="8"/>
    <col min="5733" max="5733" width="10.28515625" style="8" bestFit="1" customWidth="1"/>
    <col min="5734" max="5735" width="9.28515625" style="8" bestFit="1" customWidth="1"/>
    <col min="5736" max="5736" width="9.140625" style="8"/>
    <col min="5737" max="5737" width="10.28515625" style="8" bestFit="1" customWidth="1"/>
    <col min="5738" max="5739" width="9.28515625" style="8" bestFit="1" customWidth="1"/>
    <col min="5740" max="5740" width="9.140625" style="8"/>
    <col min="5741" max="5741" width="10.28515625" style="8" bestFit="1" customWidth="1"/>
    <col min="5742" max="5743" width="9.28515625" style="8" bestFit="1" customWidth="1"/>
    <col min="5744" max="5744" width="9.140625" style="8"/>
    <col min="5745" max="5745" width="10.28515625" style="8" bestFit="1" customWidth="1"/>
    <col min="5746" max="5747" width="9.28515625" style="8" bestFit="1" customWidth="1"/>
    <col min="5748" max="5748" width="9.140625" style="8"/>
    <col min="5749" max="5749" width="10.28515625" style="8" bestFit="1" customWidth="1"/>
    <col min="5750" max="5751" width="9.28515625" style="8" bestFit="1" customWidth="1"/>
    <col min="5752" max="5752" width="9.140625" style="8"/>
    <col min="5753" max="5753" width="10.28515625" style="8" bestFit="1" customWidth="1"/>
    <col min="5754" max="5755" width="9.28515625" style="8" bestFit="1" customWidth="1"/>
    <col min="5756" max="5756" width="9.140625" style="8"/>
    <col min="5757" max="5757" width="10.28515625" style="8" bestFit="1" customWidth="1"/>
    <col min="5758" max="5759" width="9.28515625" style="8" bestFit="1" customWidth="1"/>
    <col min="5760" max="5760" width="9.140625" style="8"/>
    <col min="5761" max="5761" width="10.28515625" style="8" bestFit="1" customWidth="1"/>
    <col min="5762" max="5763" width="9.28515625" style="8" bestFit="1" customWidth="1"/>
    <col min="5764" max="5764" width="9.140625" style="8"/>
    <col min="5765" max="5765" width="10.28515625" style="8" bestFit="1" customWidth="1"/>
    <col min="5766" max="5767" width="9.28515625" style="8" bestFit="1" customWidth="1"/>
    <col min="5768" max="5768" width="9.140625" style="8"/>
    <col min="5769" max="5769" width="10.28515625" style="8" bestFit="1" customWidth="1"/>
    <col min="5770" max="5771" width="9.28515625" style="8" bestFit="1" customWidth="1"/>
    <col min="5772" max="5772" width="9.140625" style="8"/>
    <col min="5773" max="5773" width="10.28515625" style="8" bestFit="1" customWidth="1"/>
    <col min="5774" max="5775" width="9.28515625" style="8" bestFit="1" customWidth="1"/>
    <col min="5776" max="5776" width="9.140625" style="8"/>
    <col min="5777" max="5777" width="10.28515625" style="8" bestFit="1" customWidth="1"/>
    <col min="5778" max="5779" width="9.28515625" style="8" bestFit="1" customWidth="1"/>
    <col min="5780" max="5780" width="9.140625" style="8"/>
    <col min="5781" max="5781" width="10.28515625" style="8" bestFit="1" customWidth="1"/>
    <col min="5782" max="5783" width="9.28515625" style="8" bestFit="1" customWidth="1"/>
    <col min="5784" max="5784" width="9.140625" style="8"/>
    <col min="5785" max="5785" width="10.28515625" style="8" bestFit="1" customWidth="1"/>
    <col min="5786" max="5787" width="9.28515625" style="8" bestFit="1" customWidth="1"/>
    <col min="5788" max="5788" width="9.140625" style="8"/>
    <col min="5789" max="5789" width="10.28515625" style="8" bestFit="1" customWidth="1"/>
    <col min="5790" max="5791" width="9.28515625" style="8" bestFit="1" customWidth="1"/>
    <col min="5792" max="5792" width="9.140625" style="8"/>
    <col min="5793" max="5793" width="10.28515625" style="8" bestFit="1" customWidth="1"/>
    <col min="5794" max="5795" width="9.28515625" style="8" bestFit="1" customWidth="1"/>
    <col min="5796" max="5796" width="9.140625" style="8"/>
    <col min="5797" max="5797" width="10.28515625" style="8" bestFit="1" customWidth="1"/>
    <col min="5798" max="5799" width="9.28515625" style="8" bestFit="1" customWidth="1"/>
    <col min="5800" max="5800" width="9.140625" style="8"/>
    <col min="5801" max="5801" width="10.28515625" style="8" bestFit="1" customWidth="1"/>
    <col min="5802" max="5803" width="9.28515625" style="8" bestFit="1" customWidth="1"/>
    <col min="5804" max="5804" width="9.140625" style="8"/>
    <col min="5805" max="5805" width="10.28515625" style="8" bestFit="1" customWidth="1"/>
    <col min="5806" max="5807" width="9.28515625" style="8" bestFit="1" customWidth="1"/>
    <col min="5808" max="5808" width="9.140625" style="8"/>
    <col min="5809" max="5809" width="10.28515625" style="8" bestFit="1" customWidth="1"/>
    <col min="5810" max="5811" width="9.28515625" style="8" bestFit="1" customWidth="1"/>
    <col min="5812" max="5812" width="9.140625" style="8"/>
    <col min="5813" max="5813" width="10.28515625" style="8" bestFit="1" customWidth="1"/>
    <col min="5814" max="5815" width="9.28515625" style="8" bestFit="1" customWidth="1"/>
    <col min="5816" max="5816" width="9.140625" style="8"/>
    <col min="5817" max="5817" width="10.28515625" style="8" bestFit="1" customWidth="1"/>
    <col min="5818" max="5819" width="9.28515625" style="8" bestFit="1" customWidth="1"/>
    <col min="5820" max="5820" width="9.140625" style="8"/>
    <col min="5821" max="5821" width="10.28515625" style="8" bestFit="1" customWidth="1"/>
    <col min="5822" max="5823" width="9.28515625" style="8" bestFit="1" customWidth="1"/>
    <col min="5824" max="5824" width="9.140625" style="8"/>
    <col min="5825" max="5825" width="10.28515625" style="8" bestFit="1" customWidth="1"/>
    <col min="5826" max="5827" width="9.28515625" style="8" bestFit="1" customWidth="1"/>
    <col min="5828" max="5828" width="9.140625" style="8"/>
    <col min="5829" max="5829" width="10.28515625" style="8" bestFit="1" customWidth="1"/>
    <col min="5830" max="5831" width="9.28515625" style="8" bestFit="1" customWidth="1"/>
    <col min="5832" max="5832" width="9.140625" style="8"/>
    <col min="5833" max="5833" width="10.28515625" style="8" bestFit="1" customWidth="1"/>
    <col min="5834" max="5835" width="9.28515625" style="8" bestFit="1" customWidth="1"/>
    <col min="5836" max="5836" width="9.140625" style="8"/>
    <col min="5837" max="5837" width="10.28515625" style="8" bestFit="1" customWidth="1"/>
    <col min="5838" max="5839" width="9.28515625" style="8" bestFit="1" customWidth="1"/>
    <col min="5840" max="5840" width="9.140625" style="8"/>
    <col min="5841" max="5841" width="10.28515625" style="8" bestFit="1" customWidth="1"/>
    <col min="5842" max="5843" width="9.28515625" style="8" bestFit="1" customWidth="1"/>
    <col min="5844" max="5844" width="9.140625" style="8"/>
    <col min="5845" max="5845" width="10.28515625" style="8" bestFit="1" customWidth="1"/>
    <col min="5846" max="5847" width="9.28515625" style="8" bestFit="1" customWidth="1"/>
    <col min="5848" max="5848" width="9.140625" style="8"/>
    <col min="5849" max="5849" width="10.28515625" style="8" bestFit="1" customWidth="1"/>
    <col min="5850" max="5851" width="9.28515625" style="8" bestFit="1" customWidth="1"/>
    <col min="5852" max="5852" width="9.140625" style="8"/>
    <col min="5853" max="5853" width="10.28515625" style="8" bestFit="1" customWidth="1"/>
    <col min="5854" max="5855" width="9.28515625" style="8" bestFit="1" customWidth="1"/>
    <col min="5856" max="5856" width="9.140625" style="8"/>
    <col min="5857" max="5857" width="10.28515625" style="8" bestFit="1" customWidth="1"/>
    <col min="5858" max="5859" width="9.28515625" style="8" bestFit="1" customWidth="1"/>
    <col min="5860" max="5860" width="9.140625" style="8"/>
    <col min="5861" max="5861" width="10.28515625" style="8" bestFit="1" customWidth="1"/>
    <col min="5862" max="5863" width="9.28515625" style="8" bestFit="1" customWidth="1"/>
    <col min="5864" max="5864" width="9.140625" style="8"/>
    <col min="5865" max="5865" width="10.28515625" style="8" bestFit="1" customWidth="1"/>
    <col min="5866" max="5867" width="9.28515625" style="8" bestFit="1" customWidth="1"/>
    <col min="5868" max="5868" width="9.140625" style="8"/>
    <col min="5869" max="5869" width="10.28515625" style="8" bestFit="1" customWidth="1"/>
    <col min="5870" max="5871" width="9.28515625" style="8" bestFit="1" customWidth="1"/>
    <col min="5872" max="5872" width="9.140625" style="8"/>
    <col min="5873" max="5873" width="10.28515625" style="8" bestFit="1" customWidth="1"/>
    <col min="5874" max="5875" width="9.28515625" style="8" bestFit="1" customWidth="1"/>
    <col min="5876" max="5876" width="9.140625" style="8"/>
    <col min="5877" max="5877" width="10.28515625" style="8" bestFit="1" customWidth="1"/>
    <col min="5878" max="5879" width="9.28515625" style="8" bestFit="1" customWidth="1"/>
    <col min="5880" max="5880" width="9.140625" style="8"/>
    <col min="5881" max="5881" width="10.28515625" style="8" bestFit="1" customWidth="1"/>
    <col min="5882" max="5883" width="9.28515625" style="8" bestFit="1" customWidth="1"/>
    <col min="5884" max="5884" width="9.140625" style="8"/>
    <col min="5885" max="5885" width="10.28515625" style="8" bestFit="1" customWidth="1"/>
    <col min="5886" max="5887" width="9.28515625" style="8" bestFit="1" customWidth="1"/>
    <col min="5888" max="5888" width="9.140625" style="8"/>
    <col min="5889" max="5889" width="10.28515625" style="8" bestFit="1" customWidth="1"/>
    <col min="5890" max="5891" width="9.28515625" style="8" bestFit="1" customWidth="1"/>
    <col min="5892" max="5892" width="9.140625" style="8"/>
    <col min="5893" max="5893" width="10.28515625" style="8" bestFit="1" customWidth="1"/>
    <col min="5894" max="5895" width="9.28515625" style="8" bestFit="1" customWidth="1"/>
    <col min="5896" max="5896" width="9.140625" style="8"/>
    <col min="5897" max="5897" width="10.28515625" style="8" bestFit="1" customWidth="1"/>
    <col min="5898" max="5899" width="9.28515625" style="8" bestFit="1" customWidth="1"/>
    <col min="5900" max="5900" width="9.140625" style="8"/>
    <col min="5901" max="5901" width="10.28515625" style="8" bestFit="1" customWidth="1"/>
    <col min="5902" max="5903" width="9.28515625" style="8" bestFit="1" customWidth="1"/>
    <col min="5904" max="5904" width="9.140625" style="8"/>
    <col min="5905" max="5905" width="10.28515625" style="8" bestFit="1" customWidth="1"/>
    <col min="5906" max="5907" width="9.28515625" style="8" bestFit="1" customWidth="1"/>
    <col min="5908" max="5908" width="9.140625" style="8"/>
    <col min="5909" max="5909" width="10.28515625" style="8" bestFit="1" customWidth="1"/>
    <col min="5910" max="5911" width="9.28515625" style="8" bestFit="1" customWidth="1"/>
    <col min="5912" max="5912" width="9.140625" style="8"/>
    <col min="5913" max="5913" width="10.28515625" style="8" bestFit="1" customWidth="1"/>
    <col min="5914" max="5915" width="9.28515625" style="8" bestFit="1" customWidth="1"/>
    <col min="5916" max="5916" width="9.140625" style="8"/>
    <col min="5917" max="5917" width="10.28515625" style="8" bestFit="1" customWidth="1"/>
    <col min="5918" max="5919" width="9.28515625" style="8" bestFit="1" customWidth="1"/>
    <col min="5920" max="5920" width="9.140625" style="8"/>
    <col min="5921" max="5921" width="10.28515625" style="8" bestFit="1" customWidth="1"/>
    <col min="5922" max="5923" width="9.28515625" style="8" bestFit="1" customWidth="1"/>
    <col min="5924" max="5924" width="9.140625" style="8"/>
    <col min="5925" max="5925" width="10.28515625" style="8" bestFit="1" customWidth="1"/>
    <col min="5926" max="5927" width="9.28515625" style="8" bestFit="1" customWidth="1"/>
    <col min="5928" max="5928" width="9.140625" style="8"/>
    <col min="5929" max="5929" width="10.28515625" style="8" bestFit="1" customWidth="1"/>
    <col min="5930" max="5931" width="9.28515625" style="8" bestFit="1" customWidth="1"/>
    <col min="5932" max="5932" width="9.140625" style="8"/>
    <col min="5933" max="5933" width="10.28515625" style="8" bestFit="1" customWidth="1"/>
    <col min="5934" max="5935" width="9.28515625" style="8" bestFit="1" customWidth="1"/>
    <col min="5936" max="5936" width="9.140625" style="8"/>
    <col min="5937" max="5937" width="10.28515625" style="8" bestFit="1" customWidth="1"/>
    <col min="5938" max="5939" width="9.28515625" style="8" bestFit="1" customWidth="1"/>
    <col min="5940" max="5940" width="9.140625" style="8"/>
    <col min="5941" max="5941" width="10.28515625" style="8" bestFit="1" customWidth="1"/>
    <col min="5942" max="5943" width="9.28515625" style="8" bestFit="1" customWidth="1"/>
    <col min="5944" max="5944" width="9.140625" style="8"/>
    <col min="5945" max="5945" width="10.28515625" style="8" bestFit="1" customWidth="1"/>
    <col min="5946" max="5947" width="9.28515625" style="8" bestFit="1" customWidth="1"/>
    <col min="5948" max="5948" width="9.140625" style="8"/>
    <col min="5949" max="5949" width="10.28515625" style="8" bestFit="1" customWidth="1"/>
    <col min="5950" max="5951" width="9.28515625" style="8" bestFit="1" customWidth="1"/>
    <col min="5952" max="5952" width="9.140625" style="8"/>
    <col min="5953" max="5953" width="10.28515625" style="8" bestFit="1" customWidth="1"/>
    <col min="5954" max="5955" width="9.28515625" style="8" bestFit="1" customWidth="1"/>
    <col min="5956" max="5956" width="9.140625" style="8"/>
    <col min="5957" max="5957" width="10.28515625" style="8" bestFit="1" customWidth="1"/>
    <col min="5958" max="5959" width="9.28515625" style="8" bestFit="1" customWidth="1"/>
    <col min="5960" max="5960" width="9.140625" style="8"/>
    <col min="5961" max="5961" width="10.28515625" style="8" bestFit="1" customWidth="1"/>
    <col min="5962" max="5963" width="9.28515625" style="8" bestFit="1" customWidth="1"/>
    <col min="5964" max="5964" width="9.140625" style="8"/>
    <col min="5965" max="5965" width="10.28515625" style="8" bestFit="1" customWidth="1"/>
    <col min="5966" max="5967" width="9.28515625" style="8" bestFit="1" customWidth="1"/>
    <col min="5968" max="5968" width="9.140625" style="8"/>
    <col min="5969" max="5969" width="10.28515625" style="8" bestFit="1" customWidth="1"/>
    <col min="5970" max="5971" width="9.28515625" style="8" bestFit="1" customWidth="1"/>
    <col min="5972" max="5972" width="9.140625" style="8"/>
    <col min="5973" max="5973" width="10.28515625" style="8" bestFit="1" customWidth="1"/>
    <col min="5974" max="5975" width="9.28515625" style="8" bestFit="1" customWidth="1"/>
    <col min="5976" max="5976" width="9.140625" style="8"/>
    <col min="5977" max="5977" width="10.28515625" style="8" bestFit="1" customWidth="1"/>
    <col min="5978" max="5979" width="9.28515625" style="8" bestFit="1" customWidth="1"/>
    <col min="5980" max="5980" width="9.140625" style="8"/>
    <col min="5981" max="5981" width="10.28515625" style="8" bestFit="1" customWidth="1"/>
    <col min="5982" max="5983" width="9.28515625" style="8" bestFit="1" customWidth="1"/>
    <col min="5984" max="5984" width="9.140625" style="8"/>
    <col min="5985" max="5985" width="10.28515625" style="8" bestFit="1" customWidth="1"/>
    <col min="5986" max="5987" width="9.28515625" style="8" bestFit="1" customWidth="1"/>
    <col min="5988" max="5988" width="9.140625" style="8"/>
    <col min="5989" max="5989" width="10.28515625" style="8" bestFit="1" customWidth="1"/>
    <col min="5990" max="5991" width="9.28515625" style="8" bestFit="1" customWidth="1"/>
    <col min="5992" max="5992" width="9.140625" style="8"/>
    <col min="5993" max="5993" width="10.28515625" style="8" bestFit="1" customWidth="1"/>
    <col min="5994" max="5995" width="9.28515625" style="8" bestFit="1" customWidth="1"/>
    <col min="5996" max="5996" width="9.140625" style="8"/>
    <col min="5997" max="5997" width="10.28515625" style="8" bestFit="1" customWidth="1"/>
    <col min="5998" max="5999" width="9.28515625" style="8" bestFit="1" customWidth="1"/>
    <col min="6000" max="6000" width="9.140625" style="8"/>
    <col min="6001" max="6001" width="10.28515625" style="8" bestFit="1" customWidth="1"/>
    <col min="6002" max="6003" width="9.28515625" style="8" bestFit="1" customWidth="1"/>
    <col min="6004" max="6004" width="9.140625" style="8"/>
    <col min="6005" max="6005" width="10.28515625" style="8" bestFit="1" customWidth="1"/>
    <col min="6006" max="6007" width="9.28515625" style="8" bestFit="1" customWidth="1"/>
    <col min="6008" max="6008" width="9.140625" style="8"/>
    <col min="6009" max="6009" width="10.28515625" style="8" bestFit="1" customWidth="1"/>
    <col min="6010" max="6011" width="9.28515625" style="8" bestFit="1" customWidth="1"/>
    <col min="6012" max="6012" width="9.140625" style="8"/>
    <col min="6013" max="6013" width="10.28515625" style="8" bestFit="1" customWidth="1"/>
    <col min="6014" max="6015" width="9.28515625" style="8" bestFit="1" customWidth="1"/>
    <col min="6016" max="6016" width="9.140625" style="8"/>
    <col min="6017" max="6017" width="10.28515625" style="8" bestFit="1" customWidth="1"/>
    <col min="6018" max="6019" width="9.28515625" style="8" bestFit="1" customWidth="1"/>
    <col min="6020" max="6020" width="9.140625" style="8"/>
    <col min="6021" max="6021" width="10.28515625" style="8" bestFit="1" customWidth="1"/>
    <col min="6022" max="6023" width="9.28515625" style="8" bestFit="1" customWidth="1"/>
    <col min="6024" max="6024" width="9.140625" style="8"/>
    <col min="6025" max="6025" width="10.28515625" style="8" bestFit="1" customWidth="1"/>
    <col min="6026" max="6027" width="9.28515625" style="8" bestFit="1" customWidth="1"/>
    <col min="6028" max="6028" width="9.140625" style="8"/>
    <col min="6029" max="6029" width="10.28515625" style="8" bestFit="1" customWidth="1"/>
    <col min="6030" max="6031" width="9.28515625" style="8" bestFit="1" customWidth="1"/>
    <col min="6032" max="6032" width="9.140625" style="8"/>
    <col min="6033" max="6033" width="10.28515625" style="8" bestFit="1" customWidth="1"/>
    <col min="6034" max="6035" width="9.28515625" style="8" bestFit="1" customWidth="1"/>
    <col min="6036" max="6036" width="9.140625" style="8"/>
    <col min="6037" max="6037" width="10.28515625" style="8" bestFit="1" customWidth="1"/>
    <col min="6038" max="6039" width="9.28515625" style="8" bestFit="1" customWidth="1"/>
    <col min="6040" max="6040" width="9.140625" style="8"/>
    <col min="6041" max="6041" width="10.28515625" style="8" bestFit="1" customWidth="1"/>
    <col min="6042" max="6043" width="9.28515625" style="8" bestFit="1" customWidth="1"/>
    <col min="6044" max="6044" width="9.140625" style="8"/>
    <col min="6045" max="6045" width="10.28515625" style="8" bestFit="1" customWidth="1"/>
    <col min="6046" max="6047" width="9.28515625" style="8" bestFit="1" customWidth="1"/>
    <col min="6048" max="6048" width="9.140625" style="8"/>
    <col min="6049" max="6049" width="10.28515625" style="8" bestFit="1" customWidth="1"/>
    <col min="6050" max="6051" width="9.28515625" style="8" bestFit="1" customWidth="1"/>
    <col min="6052" max="6052" width="9.140625" style="8"/>
    <col min="6053" max="6053" width="10.28515625" style="8" bestFit="1" customWidth="1"/>
    <col min="6054" max="6055" width="9.28515625" style="8" bestFit="1" customWidth="1"/>
    <col min="6056" max="6056" width="9.140625" style="8"/>
    <col min="6057" max="6057" width="10.28515625" style="8" bestFit="1" customWidth="1"/>
    <col min="6058" max="6059" width="9.28515625" style="8" bestFit="1" customWidth="1"/>
    <col min="6060" max="6060" width="9.140625" style="8"/>
    <col min="6061" max="6061" width="10.28515625" style="8" bestFit="1" customWidth="1"/>
    <col min="6062" max="6063" width="9.28515625" style="8" bestFit="1" customWidth="1"/>
    <col min="6064" max="6064" width="9.140625" style="8"/>
    <col min="6065" max="6065" width="10.28515625" style="8" bestFit="1" customWidth="1"/>
    <col min="6066" max="6067" width="9.28515625" style="8" bestFit="1" customWidth="1"/>
    <col min="6068" max="6068" width="9.140625" style="8"/>
    <col min="6069" max="6069" width="10.28515625" style="8" bestFit="1" customWidth="1"/>
    <col min="6070" max="6071" width="9.28515625" style="8" bestFit="1" customWidth="1"/>
    <col min="6072" max="6072" width="9.140625" style="8"/>
    <col min="6073" max="6073" width="10.28515625" style="8" bestFit="1" customWidth="1"/>
    <col min="6074" max="6075" width="9.28515625" style="8" bestFit="1" customWidth="1"/>
    <col min="6076" max="6076" width="9.140625" style="8"/>
    <col min="6077" max="6077" width="10.28515625" style="8" bestFit="1" customWidth="1"/>
    <col min="6078" max="6079" width="9.28515625" style="8" bestFit="1" customWidth="1"/>
    <col min="6080" max="6080" width="9.140625" style="8"/>
    <col min="6081" max="6081" width="10.28515625" style="8" bestFit="1" customWidth="1"/>
    <col min="6082" max="6083" width="9.28515625" style="8" bestFit="1" customWidth="1"/>
    <col min="6084" max="6084" width="9.140625" style="8"/>
    <col min="6085" max="6085" width="10.28515625" style="8" bestFit="1" customWidth="1"/>
    <col min="6086" max="6087" width="9.28515625" style="8" bestFit="1" customWidth="1"/>
    <col min="6088" max="6088" width="9.140625" style="8"/>
    <col min="6089" max="6089" width="10.28515625" style="8" bestFit="1" customWidth="1"/>
    <col min="6090" max="6091" width="9.28515625" style="8" bestFit="1" customWidth="1"/>
    <col min="6092" max="6092" width="9.140625" style="8"/>
    <col min="6093" max="6093" width="10.28515625" style="8" bestFit="1" customWidth="1"/>
    <col min="6094" max="6095" width="9.28515625" style="8" bestFit="1" customWidth="1"/>
    <col min="6096" max="6096" width="9.140625" style="8"/>
    <col min="6097" max="6097" width="10.28515625" style="8" bestFit="1" customWidth="1"/>
    <col min="6098" max="6099" width="9.28515625" style="8" bestFit="1" customWidth="1"/>
    <col min="6100" max="6100" width="9.140625" style="8"/>
    <col min="6101" max="6101" width="10.28515625" style="8" bestFit="1" customWidth="1"/>
    <col min="6102" max="6103" width="9.28515625" style="8" bestFit="1" customWidth="1"/>
    <col min="6104" max="6104" width="9.140625" style="8"/>
    <col min="6105" max="6105" width="10.28515625" style="8" bestFit="1" customWidth="1"/>
    <col min="6106" max="6107" width="9.28515625" style="8" bestFit="1" customWidth="1"/>
    <col min="6108" max="6108" width="9.140625" style="8"/>
    <col min="6109" max="6109" width="10.28515625" style="8" bestFit="1" customWidth="1"/>
    <col min="6110" max="6111" width="9.28515625" style="8" bestFit="1" customWidth="1"/>
    <col min="6112" max="6112" width="9.140625" style="8"/>
    <col min="6113" max="6113" width="10.28515625" style="8" bestFit="1" customWidth="1"/>
    <col min="6114" max="6115" width="9.28515625" style="8" bestFit="1" customWidth="1"/>
    <col min="6116" max="6116" width="9.140625" style="8"/>
    <col min="6117" max="6117" width="10.28515625" style="8" bestFit="1" customWidth="1"/>
    <col min="6118" max="6119" width="9.28515625" style="8" bestFit="1" customWidth="1"/>
    <col min="6120" max="6120" width="9.140625" style="8"/>
    <col min="6121" max="6121" width="10.28515625" style="8" bestFit="1" customWidth="1"/>
    <col min="6122" max="6123" width="9.28515625" style="8" bestFit="1" customWidth="1"/>
    <col min="6124" max="6124" width="9.140625" style="8"/>
    <col min="6125" max="6125" width="10.28515625" style="8" bestFit="1" customWidth="1"/>
    <col min="6126" max="6127" width="9.28515625" style="8" bestFit="1" customWidth="1"/>
    <col min="6128" max="6128" width="9.140625" style="8"/>
    <col min="6129" max="6129" width="10.28515625" style="8" bestFit="1" customWidth="1"/>
    <col min="6130" max="6131" width="9.28515625" style="8" bestFit="1" customWidth="1"/>
    <col min="6132" max="6132" width="9.140625" style="8"/>
    <col min="6133" max="6133" width="10.28515625" style="8" bestFit="1" customWidth="1"/>
    <col min="6134" max="6135" width="9.28515625" style="8" bestFit="1" customWidth="1"/>
    <col min="6136" max="6136" width="9.140625" style="8"/>
    <col min="6137" max="6137" width="10.28515625" style="8" bestFit="1" customWidth="1"/>
    <col min="6138" max="6139" width="9.28515625" style="8" bestFit="1" customWidth="1"/>
    <col min="6140" max="6140" width="9.140625" style="8"/>
    <col min="6141" max="6141" width="10.28515625" style="8" bestFit="1" customWidth="1"/>
    <col min="6142" max="6143" width="9.28515625" style="8" bestFit="1" customWidth="1"/>
    <col min="6144" max="6144" width="9.140625" style="8"/>
    <col min="6145" max="6145" width="10.28515625" style="8" bestFit="1" customWidth="1"/>
    <col min="6146" max="6147" width="9.28515625" style="8" bestFit="1" customWidth="1"/>
    <col min="6148" max="6148" width="9.140625" style="8"/>
    <col min="6149" max="6149" width="10.28515625" style="8" bestFit="1" customWidth="1"/>
    <col min="6150" max="6151" width="9.28515625" style="8" bestFit="1" customWidth="1"/>
    <col min="6152" max="6152" width="9.140625" style="8"/>
    <col min="6153" max="6153" width="10.28515625" style="8" bestFit="1" customWidth="1"/>
    <col min="6154" max="6155" width="9.28515625" style="8" bestFit="1" customWidth="1"/>
    <col min="6156" max="6156" width="9.140625" style="8"/>
    <col min="6157" max="6157" width="10.28515625" style="8" bestFit="1" customWidth="1"/>
    <col min="6158" max="6159" width="9.28515625" style="8" bestFit="1" customWidth="1"/>
    <col min="6160" max="6160" width="9.140625" style="8"/>
    <col min="6161" max="6161" width="10.28515625" style="8" bestFit="1" customWidth="1"/>
    <col min="6162" max="6163" width="9.28515625" style="8" bestFit="1" customWidth="1"/>
    <col min="6164" max="6164" width="9.140625" style="8"/>
    <col min="6165" max="6165" width="10.28515625" style="8" bestFit="1" customWidth="1"/>
    <col min="6166" max="6167" width="9.28515625" style="8" bestFit="1" customWidth="1"/>
    <col min="6168" max="6168" width="9.140625" style="8"/>
    <col min="6169" max="6169" width="10.28515625" style="8" bestFit="1" customWidth="1"/>
    <col min="6170" max="6171" width="9.28515625" style="8" bestFit="1" customWidth="1"/>
    <col min="6172" max="6172" width="9.140625" style="8"/>
    <col min="6173" max="6173" width="10.28515625" style="8" bestFit="1" customWidth="1"/>
    <col min="6174" max="6175" width="9.28515625" style="8" bestFit="1" customWidth="1"/>
    <col min="6176" max="6176" width="9.140625" style="8"/>
    <col min="6177" max="6177" width="10.28515625" style="8" bestFit="1" customWidth="1"/>
    <col min="6178" max="6179" width="9.28515625" style="8" bestFit="1" customWidth="1"/>
    <col min="6180" max="6180" width="9.140625" style="8"/>
    <col min="6181" max="6181" width="10.28515625" style="8" bestFit="1" customWidth="1"/>
    <col min="6182" max="6183" width="9.28515625" style="8" bestFit="1" customWidth="1"/>
    <col min="6184" max="6184" width="9.140625" style="8"/>
    <col min="6185" max="6185" width="10.28515625" style="8" bestFit="1" customWidth="1"/>
    <col min="6186" max="6187" width="9.28515625" style="8" bestFit="1" customWidth="1"/>
    <col min="6188" max="6188" width="9.140625" style="8"/>
    <col min="6189" max="6189" width="10.28515625" style="8" bestFit="1" customWidth="1"/>
    <col min="6190" max="6191" width="9.28515625" style="8" bestFit="1" customWidth="1"/>
    <col min="6192" max="6192" width="9.140625" style="8"/>
    <col min="6193" max="6193" width="10.28515625" style="8" bestFit="1" customWidth="1"/>
    <col min="6194" max="6195" width="9.28515625" style="8" bestFit="1" customWidth="1"/>
    <col min="6196" max="6196" width="9.140625" style="8"/>
    <col min="6197" max="6197" width="10.28515625" style="8" bestFit="1" customWidth="1"/>
    <col min="6198" max="6199" width="9.28515625" style="8" bestFit="1" customWidth="1"/>
    <col min="6200" max="6200" width="9.140625" style="8"/>
    <col min="6201" max="6201" width="10.28515625" style="8" bestFit="1" customWidth="1"/>
    <col min="6202" max="6203" width="9.28515625" style="8" bestFit="1" customWidth="1"/>
    <col min="6204" max="6204" width="9.140625" style="8"/>
    <col min="6205" max="6205" width="10.28515625" style="8" bestFit="1" customWidth="1"/>
    <col min="6206" max="6207" width="9.28515625" style="8" bestFit="1" customWidth="1"/>
    <col min="6208" max="6208" width="9.140625" style="8"/>
    <col min="6209" max="6209" width="10.28515625" style="8" bestFit="1" customWidth="1"/>
    <col min="6210" max="6211" width="9.28515625" style="8" bestFit="1" customWidth="1"/>
    <col min="6212" max="6212" width="9.140625" style="8"/>
    <col min="6213" max="6213" width="10.28515625" style="8" bestFit="1" customWidth="1"/>
    <col min="6214" max="6215" width="9.28515625" style="8" bestFit="1" customWidth="1"/>
    <col min="6216" max="6216" width="9.140625" style="8"/>
    <col min="6217" max="6217" width="10.28515625" style="8" bestFit="1" customWidth="1"/>
    <col min="6218" max="6219" width="9.28515625" style="8" bestFit="1" customWidth="1"/>
    <col min="6220" max="6220" width="9.140625" style="8"/>
    <col min="6221" max="6221" width="10.28515625" style="8" bestFit="1" customWidth="1"/>
    <col min="6222" max="6223" width="9.28515625" style="8" bestFit="1" customWidth="1"/>
    <col min="6224" max="6224" width="9.140625" style="8"/>
    <col min="6225" max="6225" width="10.28515625" style="8" bestFit="1" customWidth="1"/>
    <col min="6226" max="6227" width="9.28515625" style="8" bestFit="1" customWidth="1"/>
    <col min="6228" max="6228" width="9.140625" style="8"/>
    <col min="6229" max="6229" width="10.28515625" style="8" bestFit="1" customWidth="1"/>
    <col min="6230" max="6231" width="9.28515625" style="8" bestFit="1" customWidth="1"/>
    <col min="6232" max="6232" width="9.140625" style="8"/>
    <col min="6233" max="6233" width="10.28515625" style="8" bestFit="1" customWidth="1"/>
    <col min="6234" max="6235" width="9.28515625" style="8" bestFit="1" customWidth="1"/>
    <col min="6236" max="6236" width="9.140625" style="8"/>
    <col min="6237" max="6237" width="10.28515625" style="8" bestFit="1" customWidth="1"/>
    <col min="6238" max="6239" width="9.28515625" style="8" bestFit="1" customWidth="1"/>
    <col min="6240" max="6240" width="9.140625" style="8"/>
    <col min="6241" max="6241" width="10.28515625" style="8" bestFit="1" customWidth="1"/>
    <col min="6242" max="6243" width="9.28515625" style="8" bestFit="1" customWidth="1"/>
    <col min="6244" max="6244" width="9.140625" style="8"/>
    <col min="6245" max="6245" width="10.28515625" style="8" bestFit="1" customWidth="1"/>
    <col min="6246" max="6247" width="9.28515625" style="8" bestFit="1" customWidth="1"/>
    <col min="6248" max="6248" width="9.140625" style="8"/>
    <col min="6249" max="6249" width="10.28515625" style="8" bestFit="1" customWidth="1"/>
    <col min="6250" max="6251" width="9.28515625" style="8" bestFit="1" customWidth="1"/>
    <col min="6252" max="6252" width="9.140625" style="8"/>
    <col min="6253" max="6253" width="10.28515625" style="8" bestFit="1" customWidth="1"/>
    <col min="6254" max="6255" width="9.28515625" style="8" bestFit="1" customWidth="1"/>
    <col min="6256" max="6256" width="9.140625" style="8"/>
    <col min="6257" max="6257" width="10.28515625" style="8" bestFit="1" customWidth="1"/>
    <col min="6258" max="6259" width="9.28515625" style="8" bestFit="1" customWidth="1"/>
    <col min="6260" max="6260" width="9.140625" style="8"/>
    <col min="6261" max="6261" width="10.28515625" style="8" bestFit="1" customWidth="1"/>
    <col min="6262" max="6263" width="9.28515625" style="8" bestFit="1" customWidth="1"/>
    <col min="6264" max="6264" width="9.140625" style="8"/>
    <col min="6265" max="6265" width="10.28515625" style="8" bestFit="1" customWidth="1"/>
    <col min="6266" max="6267" width="9.28515625" style="8" bestFit="1" customWidth="1"/>
    <col min="6268" max="6268" width="9.140625" style="8"/>
    <col min="6269" max="6269" width="10.28515625" style="8" bestFit="1" customWidth="1"/>
    <col min="6270" max="6271" width="9.28515625" style="8" bestFit="1" customWidth="1"/>
    <col min="6272" max="6272" width="9.140625" style="8"/>
    <col min="6273" max="6273" width="10.28515625" style="8" bestFit="1" customWidth="1"/>
    <col min="6274" max="6275" width="9.28515625" style="8" bestFit="1" customWidth="1"/>
    <col min="6276" max="6276" width="9.140625" style="8"/>
    <col min="6277" max="6277" width="10.28515625" style="8" bestFit="1" customWidth="1"/>
    <col min="6278" max="6279" width="9.28515625" style="8" bestFit="1" customWidth="1"/>
    <col min="6280" max="6280" width="9.140625" style="8"/>
    <col min="6281" max="6281" width="10.28515625" style="8" bestFit="1" customWidth="1"/>
    <col min="6282" max="6283" width="9.28515625" style="8" bestFit="1" customWidth="1"/>
    <col min="6284" max="6284" width="9.140625" style="8"/>
    <col min="6285" max="6285" width="10.28515625" style="8" bestFit="1" customWidth="1"/>
    <col min="6286" max="6287" width="9.28515625" style="8" bestFit="1" customWidth="1"/>
    <col min="6288" max="6288" width="9.140625" style="8"/>
    <col min="6289" max="6289" width="10.28515625" style="8" bestFit="1" customWidth="1"/>
    <col min="6290" max="6291" width="9.28515625" style="8" bestFit="1" customWidth="1"/>
    <col min="6292" max="6292" width="9.140625" style="8"/>
    <col min="6293" max="6293" width="10.28515625" style="8" bestFit="1" customWidth="1"/>
    <col min="6294" max="6295" width="9.28515625" style="8" bestFit="1" customWidth="1"/>
    <col min="6296" max="6296" width="9.140625" style="8"/>
    <col min="6297" max="6297" width="10.28515625" style="8" bestFit="1" customWidth="1"/>
    <col min="6298" max="6299" width="9.28515625" style="8" bestFit="1" customWidth="1"/>
    <col min="6300" max="6300" width="9.140625" style="8"/>
    <col min="6301" max="6301" width="10.28515625" style="8" bestFit="1" customWidth="1"/>
    <col min="6302" max="6303" width="9.28515625" style="8" bestFit="1" customWidth="1"/>
    <col min="6304" max="6304" width="9.140625" style="8"/>
    <col min="6305" max="6305" width="10.28515625" style="8" bestFit="1" customWidth="1"/>
    <col min="6306" max="6307" width="9.28515625" style="8" bestFit="1" customWidth="1"/>
    <col min="6308" max="6308" width="9.140625" style="8"/>
    <col min="6309" max="6309" width="10.28515625" style="8" bestFit="1" customWidth="1"/>
    <col min="6310" max="6311" width="9.28515625" style="8" bestFit="1" customWidth="1"/>
    <col min="6312" max="6312" width="9.140625" style="8"/>
    <col min="6313" max="6313" width="10.28515625" style="8" bestFit="1" customWidth="1"/>
    <col min="6314" max="6315" width="9.28515625" style="8" bestFit="1" customWidth="1"/>
    <col min="6316" max="6316" width="9.140625" style="8"/>
    <col min="6317" max="6317" width="10.28515625" style="8" bestFit="1" customWidth="1"/>
    <col min="6318" max="6319" width="9.28515625" style="8" bestFit="1" customWidth="1"/>
    <col min="6320" max="6320" width="9.140625" style="8"/>
    <col min="6321" max="6321" width="10.28515625" style="8" bestFit="1" customWidth="1"/>
    <col min="6322" max="6323" width="9.28515625" style="8" bestFit="1" customWidth="1"/>
    <col min="6324" max="6324" width="9.140625" style="8"/>
    <col min="6325" max="6325" width="10.28515625" style="8" bestFit="1" customWidth="1"/>
    <col min="6326" max="6327" width="9.28515625" style="8" bestFit="1" customWidth="1"/>
    <col min="6328" max="6328" width="9.140625" style="8"/>
    <col min="6329" max="6329" width="10.28515625" style="8" bestFit="1" customWidth="1"/>
    <col min="6330" max="6331" width="9.28515625" style="8" bestFit="1" customWidth="1"/>
    <col min="6332" max="6332" width="9.140625" style="8"/>
    <col min="6333" max="6333" width="10.28515625" style="8" bestFit="1" customWidth="1"/>
    <col min="6334" max="6335" width="9.28515625" style="8" bestFit="1" customWidth="1"/>
    <col min="6336" max="6336" width="9.140625" style="8"/>
    <col min="6337" max="6337" width="10.28515625" style="8" bestFit="1" customWidth="1"/>
    <col min="6338" max="6339" width="9.28515625" style="8" bestFit="1" customWidth="1"/>
    <col min="6340" max="6340" width="9.140625" style="8"/>
    <col min="6341" max="6341" width="10.28515625" style="8" bestFit="1" customWidth="1"/>
    <col min="6342" max="6343" width="9.28515625" style="8" bestFit="1" customWidth="1"/>
    <col min="6344" max="6344" width="9.140625" style="8"/>
    <col min="6345" max="6345" width="10.28515625" style="8" bestFit="1" customWidth="1"/>
    <col min="6346" max="6347" width="9.28515625" style="8" bestFit="1" customWidth="1"/>
    <col min="6348" max="6348" width="9.140625" style="8"/>
    <col min="6349" max="6349" width="10.28515625" style="8" bestFit="1" customWidth="1"/>
    <col min="6350" max="6351" width="9.28515625" style="8" bestFit="1" customWidth="1"/>
    <col min="6352" max="6352" width="9.140625" style="8"/>
    <col min="6353" max="6353" width="10.28515625" style="8" bestFit="1" customWidth="1"/>
    <col min="6354" max="6355" width="9.28515625" style="8" bestFit="1" customWidth="1"/>
    <col min="6356" max="6356" width="9.140625" style="8"/>
    <col min="6357" max="6357" width="10.28515625" style="8" bestFit="1" customWidth="1"/>
    <col min="6358" max="6359" width="9.28515625" style="8" bestFit="1" customWidth="1"/>
    <col min="6360" max="6360" width="9.140625" style="8"/>
    <col min="6361" max="6361" width="10.28515625" style="8" bestFit="1" customWidth="1"/>
    <col min="6362" max="6363" width="9.28515625" style="8" bestFit="1" customWidth="1"/>
    <col min="6364" max="6364" width="9.140625" style="8"/>
    <col min="6365" max="6365" width="10.28515625" style="8" bestFit="1" customWidth="1"/>
    <col min="6366" max="6367" width="9.28515625" style="8" bestFit="1" customWidth="1"/>
    <col min="6368" max="6368" width="9.140625" style="8"/>
    <col min="6369" max="6369" width="10.28515625" style="8" bestFit="1" customWidth="1"/>
    <col min="6370" max="6371" width="9.28515625" style="8" bestFit="1" customWidth="1"/>
    <col min="6372" max="6372" width="9.140625" style="8"/>
    <col min="6373" max="6373" width="10.28515625" style="8" bestFit="1" customWidth="1"/>
    <col min="6374" max="6375" width="9.28515625" style="8" bestFit="1" customWidth="1"/>
    <col min="6376" max="6376" width="9.140625" style="8"/>
    <col min="6377" max="6377" width="10.28515625" style="8" bestFit="1" customWidth="1"/>
    <col min="6378" max="6379" width="9.28515625" style="8" bestFit="1" customWidth="1"/>
    <col min="6380" max="6380" width="9.140625" style="8"/>
    <col min="6381" max="6381" width="10.28515625" style="8" bestFit="1" customWidth="1"/>
    <col min="6382" max="6383" width="9.28515625" style="8" bestFit="1" customWidth="1"/>
    <col min="6384" max="6384" width="9.140625" style="8"/>
    <col min="6385" max="6385" width="10.28515625" style="8" bestFit="1" customWidth="1"/>
    <col min="6386" max="6387" width="9.28515625" style="8" bestFit="1" customWidth="1"/>
    <col min="6388" max="6388" width="9.140625" style="8"/>
    <col min="6389" max="6389" width="10.28515625" style="8" bestFit="1" customWidth="1"/>
    <col min="6390" max="6391" width="9.28515625" style="8" bestFit="1" customWidth="1"/>
    <col min="6392" max="6392" width="9.140625" style="8"/>
    <col min="6393" max="6393" width="10.28515625" style="8" bestFit="1" customWidth="1"/>
    <col min="6394" max="6395" width="9.28515625" style="8" bestFit="1" customWidth="1"/>
    <col min="6396" max="6396" width="9.140625" style="8"/>
    <col min="6397" max="6397" width="10.28515625" style="8" bestFit="1" customWidth="1"/>
    <col min="6398" max="6399" width="9.28515625" style="8" bestFit="1" customWidth="1"/>
    <col min="6400" max="6400" width="9.140625" style="8"/>
    <col min="6401" max="6401" width="10.28515625" style="8" bestFit="1" customWidth="1"/>
    <col min="6402" max="6403" width="9.28515625" style="8" bestFit="1" customWidth="1"/>
    <col min="6404" max="6404" width="9.140625" style="8"/>
    <col min="6405" max="6405" width="10.28515625" style="8" bestFit="1" customWidth="1"/>
    <col min="6406" max="6407" width="9.28515625" style="8" bestFit="1" customWidth="1"/>
    <col min="6408" max="6408" width="9.140625" style="8"/>
    <col min="6409" max="6409" width="10.28515625" style="8" bestFit="1" customWidth="1"/>
    <col min="6410" max="6411" width="9.28515625" style="8" bestFit="1" customWidth="1"/>
    <col min="6412" max="6412" width="9.140625" style="8"/>
    <col min="6413" max="6413" width="10.28515625" style="8" bestFit="1" customWidth="1"/>
    <col min="6414" max="6415" width="9.28515625" style="8" bestFit="1" customWidth="1"/>
    <col min="6416" max="6416" width="9.140625" style="8"/>
    <col min="6417" max="6417" width="10.28515625" style="8" bestFit="1" customWidth="1"/>
    <col min="6418" max="6419" width="9.28515625" style="8" bestFit="1" customWidth="1"/>
    <col min="6420" max="6420" width="9.140625" style="8"/>
    <col min="6421" max="6421" width="10.28515625" style="8" bestFit="1" customWidth="1"/>
    <col min="6422" max="6423" width="9.28515625" style="8" bestFit="1" customWidth="1"/>
    <col min="6424" max="6424" width="9.140625" style="8"/>
    <col min="6425" max="6425" width="10.28515625" style="8" bestFit="1" customWidth="1"/>
    <col min="6426" max="6427" width="9.28515625" style="8" bestFit="1" customWidth="1"/>
    <col min="6428" max="6428" width="9.140625" style="8"/>
    <col min="6429" max="6429" width="10.28515625" style="8" bestFit="1" customWidth="1"/>
    <col min="6430" max="6431" width="9.28515625" style="8" bestFit="1" customWidth="1"/>
    <col min="6432" max="6432" width="9.140625" style="8"/>
    <col min="6433" max="6433" width="10.28515625" style="8" bestFit="1" customWidth="1"/>
    <col min="6434" max="6435" width="9.28515625" style="8" bestFit="1" customWidth="1"/>
    <col min="6436" max="6436" width="9.140625" style="8"/>
    <col min="6437" max="6437" width="10.28515625" style="8" bestFit="1" customWidth="1"/>
    <col min="6438" max="6439" width="9.28515625" style="8" bestFit="1" customWidth="1"/>
    <col min="6440" max="6440" width="9.140625" style="8"/>
    <col min="6441" max="6441" width="10.28515625" style="8" bestFit="1" customWidth="1"/>
    <col min="6442" max="6443" width="9.28515625" style="8" bestFit="1" customWidth="1"/>
    <col min="6444" max="6444" width="9.140625" style="8"/>
    <col min="6445" max="6445" width="10.28515625" style="8" bestFit="1" customWidth="1"/>
    <col min="6446" max="6447" width="9.28515625" style="8" bestFit="1" customWidth="1"/>
    <col min="6448" max="6448" width="9.140625" style="8"/>
    <col min="6449" max="6449" width="10.28515625" style="8" bestFit="1" customWidth="1"/>
    <col min="6450" max="6451" width="9.28515625" style="8" bestFit="1" customWidth="1"/>
    <col min="6452" max="6452" width="9.140625" style="8"/>
    <col min="6453" max="6453" width="10.28515625" style="8" bestFit="1" customWidth="1"/>
    <col min="6454" max="6455" width="9.28515625" style="8" bestFit="1" customWidth="1"/>
    <col min="6456" max="6456" width="9.140625" style="8"/>
    <col min="6457" max="6457" width="10.28515625" style="8" bestFit="1" customWidth="1"/>
    <col min="6458" max="6459" width="9.28515625" style="8" bestFit="1" customWidth="1"/>
    <col min="6460" max="6460" width="9.140625" style="8"/>
    <col min="6461" max="6461" width="10.28515625" style="8" bestFit="1" customWidth="1"/>
    <col min="6462" max="6463" width="9.28515625" style="8" bestFit="1" customWidth="1"/>
    <col min="6464" max="6464" width="9.140625" style="8"/>
    <col min="6465" max="6465" width="10.28515625" style="8" bestFit="1" customWidth="1"/>
    <col min="6466" max="6467" width="9.28515625" style="8" bestFit="1" customWidth="1"/>
    <col min="6468" max="6468" width="9.140625" style="8"/>
    <col min="6469" max="6469" width="10.28515625" style="8" bestFit="1" customWidth="1"/>
    <col min="6470" max="6471" width="9.28515625" style="8" bestFit="1" customWidth="1"/>
    <col min="6472" max="6472" width="9.140625" style="8"/>
    <col min="6473" max="6473" width="10.28515625" style="8" bestFit="1" customWidth="1"/>
    <col min="6474" max="6475" width="9.28515625" style="8" bestFit="1" customWidth="1"/>
    <col min="6476" max="6476" width="9.140625" style="8"/>
    <col min="6477" max="6477" width="10.28515625" style="8" bestFit="1" customWidth="1"/>
    <col min="6478" max="6479" width="9.28515625" style="8" bestFit="1" customWidth="1"/>
    <col min="6480" max="6480" width="9.140625" style="8"/>
    <col min="6481" max="6481" width="10.28515625" style="8" bestFit="1" customWidth="1"/>
    <col min="6482" max="6483" width="9.28515625" style="8" bestFit="1" customWidth="1"/>
    <col min="6484" max="6484" width="9.140625" style="8"/>
    <col min="6485" max="6485" width="10.28515625" style="8" bestFit="1" customWidth="1"/>
    <col min="6486" max="6487" width="9.28515625" style="8" bestFit="1" customWidth="1"/>
    <col min="6488" max="6488" width="9.140625" style="8"/>
    <col min="6489" max="6489" width="10.28515625" style="8" bestFit="1" customWidth="1"/>
    <col min="6490" max="6491" width="9.28515625" style="8" bestFit="1" customWidth="1"/>
    <col min="6492" max="6492" width="9.140625" style="8"/>
    <col min="6493" max="6493" width="10.28515625" style="8" bestFit="1" customWidth="1"/>
    <col min="6494" max="6495" width="9.28515625" style="8" bestFit="1" customWidth="1"/>
    <col min="6496" max="6496" width="9.140625" style="8"/>
    <col min="6497" max="6497" width="10.28515625" style="8" bestFit="1" customWidth="1"/>
    <col min="6498" max="6499" width="9.28515625" style="8" bestFit="1" customWidth="1"/>
    <col min="6500" max="6500" width="9.140625" style="8"/>
    <col min="6501" max="6501" width="10.28515625" style="8" bestFit="1" customWidth="1"/>
    <col min="6502" max="6503" width="9.28515625" style="8" bestFit="1" customWidth="1"/>
    <col min="6504" max="6504" width="9.140625" style="8"/>
    <col min="6505" max="6505" width="10.28515625" style="8" bestFit="1" customWidth="1"/>
    <col min="6506" max="6507" width="9.28515625" style="8" bestFit="1" customWidth="1"/>
    <col min="6508" max="6508" width="9.140625" style="8"/>
    <col min="6509" max="6509" width="10.28515625" style="8" bestFit="1" customWidth="1"/>
    <col min="6510" max="6511" width="9.28515625" style="8" bestFit="1" customWidth="1"/>
    <col min="6512" max="6512" width="9.140625" style="8"/>
    <col min="6513" max="6513" width="10.28515625" style="8" bestFit="1" customWidth="1"/>
    <col min="6514" max="6515" width="9.28515625" style="8" bestFit="1" customWidth="1"/>
    <col min="6516" max="6516" width="9.140625" style="8"/>
    <col min="6517" max="6517" width="10.28515625" style="8" bestFit="1" customWidth="1"/>
    <col min="6518" max="6519" width="9.28515625" style="8" bestFit="1" customWidth="1"/>
    <col min="6520" max="6520" width="9.140625" style="8"/>
    <col min="6521" max="6521" width="10.28515625" style="8" bestFit="1" customWidth="1"/>
    <col min="6522" max="6523" width="9.28515625" style="8" bestFit="1" customWidth="1"/>
    <col min="6524" max="6524" width="9.140625" style="8"/>
    <col min="6525" max="6525" width="10.28515625" style="8" bestFit="1" customWidth="1"/>
    <col min="6526" max="6527" width="9.28515625" style="8" bestFit="1" customWidth="1"/>
    <col min="6528" max="6528" width="9.140625" style="8"/>
    <col min="6529" max="6529" width="10.28515625" style="8" bestFit="1" customWidth="1"/>
    <col min="6530" max="6531" width="9.28515625" style="8" bestFit="1" customWidth="1"/>
    <col min="6532" max="6532" width="9.140625" style="8"/>
    <col min="6533" max="6533" width="10.28515625" style="8" bestFit="1" customWidth="1"/>
    <col min="6534" max="6535" width="9.28515625" style="8" bestFit="1" customWidth="1"/>
    <col min="6536" max="6536" width="9.140625" style="8"/>
    <col min="6537" max="6537" width="10.28515625" style="8" bestFit="1" customWidth="1"/>
    <col min="6538" max="6539" width="9.28515625" style="8" bestFit="1" customWidth="1"/>
    <col min="6540" max="6540" width="9.140625" style="8"/>
    <col min="6541" max="6541" width="10.28515625" style="8" bestFit="1" customWidth="1"/>
    <col min="6542" max="6543" width="9.28515625" style="8" bestFit="1" customWidth="1"/>
    <col min="6544" max="6544" width="9.140625" style="8"/>
    <col min="6545" max="6545" width="10.28515625" style="8" bestFit="1" customWidth="1"/>
    <col min="6546" max="6547" width="9.28515625" style="8" bestFit="1" customWidth="1"/>
    <col min="6548" max="6548" width="9.140625" style="8"/>
    <col min="6549" max="6549" width="10.28515625" style="8" bestFit="1" customWidth="1"/>
    <col min="6550" max="6551" width="9.28515625" style="8" bestFit="1" customWidth="1"/>
    <col min="6552" max="6552" width="9.140625" style="8"/>
    <col min="6553" max="6553" width="10.28515625" style="8" bestFit="1" customWidth="1"/>
    <col min="6554" max="6555" width="9.28515625" style="8" bestFit="1" customWidth="1"/>
    <col min="6556" max="6556" width="9.140625" style="8"/>
    <col min="6557" max="6557" width="10.28515625" style="8" bestFit="1" customWidth="1"/>
    <col min="6558" max="6559" width="9.28515625" style="8" bestFit="1" customWidth="1"/>
    <col min="6560" max="6560" width="9.140625" style="8"/>
    <col min="6561" max="6561" width="10.28515625" style="8" bestFit="1" customWidth="1"/>
    <col min="6562" max="6563" width="9.28515625" style="8" bestFit="1" customWidth="1"/>
    <col min="6564" max="6564" width="9.140625" style="8"/>
    <col min="6565" max="6565" width="10.28515625" style="8" bestFit="1" customWidth="1"/>
    <col min="6566" max="6567" width="9.28515625" style="8" bestFit="1" customWidth="1"/>
    <col min="6568" max="6568" width="9.140625" style="8"/>
    <col min="6569" max="6569" width="10.28515625" style="8" bestFit="1" customWidth="1"/>
    <col min="6570" max="6571" width="9.28515625" style="8" bestFit="1" customWidth="1"/>
    <col min="6572" max="6572" width="9.140625" style="8"/>
    <col min="6573" max="6573" width="10.28515625" style="8" bestFit="1" customWidth="1"/>
    <col min="6574" max="6575" width="9.28515625" style="8" bestFit="1" customWidth="1"/>
    <col min="6576" max="6576" width="9.140625" style="8"/>
    <col min="6577" max="6577" width="10.28515625" style="8" bestFit="1" customWidth="1"/>
    <col min="6578" max="6579" width="9.28515625" style="8" bestFit="1" customWidth="1"/>
    <col min="6580" max="6580" width="9.140625" style="8"/>
    <col min="6581" max="6581" width="10.28515625" style="8" bestFit="1" customWidth="1"/>
    <col min="6582" max="6583" width="9.28515625" style="8" bestFit="1" customWidth="1"/>
    <col min="6584" max="6584" width="9.140625" style="8"/>
    <col min="6585" max="6585" width="10.28515625" style="8" bestFit="1" customWidth="1"/>
    <col min="6586" max="6587" width="9.28515625" style="8" bestFit="1" customWidth="1"/>
    <col min="6588" max="6588" width="9.140625" style="8"/>
    <col min="6589" max="6589" width="10.28515625" style="8" bestFit="1" customWidth="1"/>
    <col min="6590" max="6591" width="9.28515625" style="8" bestFit="1" customWidth="1"/>
    <col min="6592" max="6592" width="9.140625" style="8"/>
    <col min="6593" max="6593" width="10.28515625" style="8" bestFit="1" customWidth="1"/>
    <col min="6594" max="6595" width="9.28515625" style="8" bestFit="1" customWidth="1"/>
    <col min="6596" max="6596" width="9.140625" style="8"/>
    <col min="6597" max="6597" width="10.28515625" style="8" bestFit="1" customWidth="1"/>
    <col min="6598" max="6599" width="9.28515625" style="8" bestFit="1" customWidth="1"/>
    <col min="6600" max="6600" width="9.140625" style="8"/>
    <col min="6601" max="6601" width="10.28515625" style="8" bestFit="1" customWidth="1"/>
    <col min="6602" max="6603" width="9.28515625" style="8" bestFit="1" customWidth="1"/>
    <col min="6604" max="6604" width="9.140625" style="8"/>
    <col min="6605" max="6605" width="10.28515625" style="8" bestFit="1" customWidth="1"/>
    <col min="6606" max="6607" width="9.28515625" style="8" bestFit="1" customWidth="1"/>
    <col min="6608" max="6608" width="9.140625" style="8"/>
    <col min="6609" max="6609" width="10.28515625" style="8" bestFit="1" customWidth="1"/>
    <col min="6610" max="6611" width="9.28515625" style="8" bestFit="1" customWidth="1"/>
    <col min="6612" max="6612" width="9.140625" style="8"/>
    <col min="6613" max="6613" width="10.28515625" style="8" bestFit="1" customWidth="1"/>
    <col min="6614" max="6615" width="9.28515625" style="8" bestFit="1" customWidth="1"/>
    <col min="6616" max="6616" width="9.140625" style="8"/>
    <col min="6617" max="6617" width="10.28515625" style="8" bestFit="1" customWidth="1"/>
    <col min="6618" max="6619" width="9.28515625" style="8" bestFit="1" customWidth="1"/>
    <col min="6620" max="6620" width="9.140625" style="8"/>
    <col min="6621" max="6621" width="10.28515625" style="8" bestFit="1" customWidth="1"/>
    <col min="6622" max="6623" width="9.28515625" style="8" bestFit="1" customWidth="1"/>
    <col min="6624" max="6624" width="9.140625" style="8"/>
    <col min="6625" max="6625" width="10.28515625" style="8" bestFit="1" customWidth="1"/>
    <col min="6626" max="6627" width="9.28515625" style="8" bestFit="1" customWidth="1"/>
    <col min="6628" max="6628" width="9.140625" style="8"/>
    <col min="6629" max="6629" width="10.28515625" style="8" bestFit="1" customWidth="1"/>
    <col min="6630" max="6631" width="9.28515625" style="8" bestFit="1" customWidth="1"/>
    <col min="6632" max="6632" width="9.140625" style="8"/>
    <col min="6633" max="6633" width="10.28515625" style="8" bestFit="1" customWidth="1"/>
    <col min="6634" max="6635" width="9.28515625" style="8" bestFit="1" customWidth="1"/>
    <col min="6636" max="6636" width="9.140625" style="8"/>
    <col min="6637" max="6637" width="10.28515625" style="8" bestFit="1" customWidth="1"/>
    <col min="6638" max="6639" width="9.28515625" style="8" bestFit="1" customWidth="1"/>
    <col min="6640" max="6640" width="9.140625" style="8"/>
    <col min="6641" max="6641" width="10.28515625" style="8" bestFit="1" customWidth="1"/>
    <col min="6642" max="6643" width="9.28515625" style="8" bestFit="1" customWidth="1"/>
    <col min="6644" max="6644" width="9.140625" style="8"/>
    <col min="6645" max="6645" width="10.28515625" style="8" bestFit="1" customWidth="1"/>
    <col min="6646" max="6647" width="9.28515625" style="8" bestFit="1" customWidth="1"/>
    <col min="6648" max="6648" width="9.140625" style="8"/>
    <col min="6649" max="6649" width="10.28515625" style="8" bestFit="1" customWidth="1"/>
    <col min="6650" max="6651" width="9.28515625" style="8" bestFit="1" customWidth="1"/>
    <col min="6652" max="6652" width="9.140625" style="8"/>
    <col min="6653" max="6653" width="10.28515625" style="8" bestFit="1" customWidth="1"/>
    <col min="6654" max="6655" width="9.28515625" style="8" bestFit="1" customWidth="1"/>
    <col min="6656" max="6656" width="9.140625" style="8"/>
    <col min="6657" max="6657" width="10.28515625" style="8" bestFit="1" customWidth="1"/>
    <col min="6658" max="6659" width="9.28515625" style="8" bestFit="1" customWidth="1"/>
    <col min="6660" max="6660" width="9.140625" style="8"/>
    <col min="6661" max="6661" width="10.28515625" style="8" bestFit="1" customWidth="1"/>
    <col min="6662" max="6663" width="9.28515625" style="8" bestFit="1" customWidth="1"/>
    <col min="6664" max="6664" width="9.140625" style="8"/>
    <col min="6665" max="6665" width="10.28515625" style="8" bestFit="1" customWidth="1"/>
    <col min="6666" max="6667" width="9.28515625" style="8" bestFit="1" customWidth="1"/>
    <col min="6668" max="6668" width="9.140625" style="8"/>
    <col min="6669" max="6669" width="10.28515625" style="8" bestFit="1" customWidth="1"/>
    <col min="6670" max="6671" width="9.28515625" style="8" bestFit="1" customWidth="1"/>
    <col min="6672" max="6672" width="9.140625" style="8"/>
    <col min="6673" max="6673" width="10.28515625" style="8" bestFit="1" customWidth="1"/>
    <col min="6674" max="6675" width="9.28515625" style="8" bestFit="1" customWidth="1"/>
    <col min="6676" max="6676" width="9.140625" style="8"/>
    <col min="6677" max="6677" width="10.28515625" style="8" bestFit="1" customWidth="1"/>
    <col min="6678" max="6679" width="9.28515625" style="8" bestFit="1" customWidth="1"/>
    <col min="6680" max="6680" width="9.140625" style="8"/>
    <col min="6681" max="6681" width="10.28515625" style="8" bestFit="1" customWidth="1"/>
    <col min="6682" max="6683" width="9.28515625" style="8" bestFit="1" customWidth="1"/>
    <col min="6684" max="6684" width="9.140625" style="8"/>
    <col min="6685" max="6685" width="10.28515625" style="8" bestFit="1" customWidth="1"/>
    <col min="6686" max="6687" width="9.28515625" style="8" bestFit="1" customWidth="1"/>
    <col min="6688" max="6688" width="9.140625" style="8"/>
    <col min="6689" max="6689" width="10.28515625" style="8" bestFit="1" customWidth="1"/>
    <col min="6690" max="6691" width="9.28515625" style="8" bestFit="1" customWidth="1"/>
    <col min="6692" max="6692" width="9.140625" style="8"/>
    <col min="6693" max="6693" width="10.28515625" style="8" bestFit="1" customWidth="1"/>
    <col min="6694" max="6695" width="9.28515625" style="8" bestFit="1" customWidth="1"/>
    <col min="6696" max="6696" width="9.140625" style="8"/>
    <col min="6697" max="6697" width="10.28515625" style="8" bestFit="1" customWidth="1"/>
    <col min="6698" max="6699" width="9.28515625" style="8" bestFit="1" customWidth="1"/>
    <col min="6700" max="6700" width="9.140625" style="8"/>
    <col min="6701" max="6701" width="10.28515625" style="8" bestFit="1" customWidth="1"/>
    <col min="6702" max="6703" width="9.28515625" style="8" bestFit="1" customWidth="1"/>
    <col min="6704" max="6704" width="9.140625" style="8"/>
    <col min="6705" max="6705" width="10.28515625" style="8" bestFit="1" customWidth="1"/>
    <col min="6706" max="6707" width="9.28515625" style="8" bestFit="1" customWidth="1"/>
    <col min="6708" max="6708" width="9.140625" style="8"/>
    <col min="6709" max="6709" width="10.28515625" style="8" bestFit="1" customWidth="1"/>
    <col min="6710" max="6711" width="9.28515625" style="8" bestFit="1" customWidth="1"/>
    <col min="6712" max="6712" width="9.140625" style="8"/>
    <col min="6713" max="6713" width="10.28515625" style="8" bestFit="1" customWidth="1"/>
    <col min="6714" max="6715" width="9.28515625" style="8" bestFit="1" customWidth="1"/>
    <col min="6716" max="6716" width="9.140625" style="8"/>
    <col min="6717" max="6717" width="10.28515625" style="8" bestFit="1" customWidth="1"/>
    <col min="6718" max="6719" width="9.28515625" style="8" bestFit="1" customWidth="1"/>
    <col min="6720" max="6720" width="9.140625" style="8"/>
    <col min="6721" max="6721" width="10.28515625" style="8" bestFit="1" customWidth="1"/>
    <col min="6722" max="6723" width="9.28515625" style="8" bestFit="1" customWidth="1"/>
    <col min="6724" max="6724" width="9.140625" style="8"/>
    <col min="6725" max="6725" width="10.28515625" style="8" bestFit="1" customWidth="1"/>
    <col min="6726" max="6727" width="9.28515625" style="8" bestFit="1" customWidth="1"/>
    <col min="6728" max="6728" width="9.140625" style="8"/>
    <col min="6729" max="6729" width="10.28515625" style="8" bestFit="1" customWidth="1"/>
    <col min="6730" max="6731" width="9.28515625" style="8" bestFit="1" customWidth="1"/>
    <col min="6732" max="6732" width="9.140625" style="8"/>
    <col min="6733" max="6733" width="10.28515625" style="8" bestFit="1" customWidth="1"/>
    <col min="6734" max="6735" width="9.28515625" style="8" bestFit="1" customWidth="1"/>
    <col min="6736" max="6736" width="9.140625" style="8"/>
    <col min="6737" max="6737" width="10.28515625" style="8" bestFit="1" customWidth="1"/>
    <col min="6738" max="6739" width="9.28515625" style="8" bestFit="1" customWidth="1"/>
    <col min="6740" max="6740" width="9.140625" style="8"/>
    <col min="6741" max="6741" width="10.28515625" style="8" bestFit="1" customWidth="1"/>
    <col min="6742" max="6743" width="9.28515625" style="8" bestFit="1" customWidth="1"/>
    <col min="6744" max="6744" width="9.140625" style="8"/>
    <col min="6745" max="6745" width="10.28515625" style="8" bestFit="1" customWidth="1"/>
    <col min="6746" max="6747" width="9.28515625" style="8" bestFit="1" customWidth="1"/>
    <col min="6748" max="6748" width="9.140625" style="8"/>
    <col min="6749" max="6749" width="10.28515625" style="8" bestFit="1" customWidth="1"/>
    <col min="6750" max="6751" width="9.28515625" style="8" bestFit="1" customWidth="1"/>
    <col min="6752" max="6752" width="9.140625" style="8"/>
    <col min="6753" max="6753" width="10.28515625" style="8" bestFit="1" customWidth="1"/>
    <col min="6754" max="6755" width="9.28515625" style="8" bestFit="1" customWidth="1"/>
    <col min="6756" max="6756" width="9.140625" style="8"/>
    <col min="6757" max="6757" width="10.28515625" style="8" bestFit="1" customWidth="1"/>
    <col min="6758" max="6759" width="9.28515625" style="8" bestFit="1" customWidth="1"/>
    <col min="6760" max="6760" width="9.140625" style="8"/>
    <col min="6761" max="6761" width="10.28515625" style="8" bestFit="1" customWidth="1"/>
    <col min="6762" max="6763" width="9.28515625" style="8" bestFit="1" customWidth="1"/>
    <col min="6764" max="6764" width="9.140625" style="8"/>
    <col min="6765" max="6765" width="10.28515625" style="8" bestFit="1" customWidth="1"/>
    <col min="6766" max="6767" width="9.28515625" style="8" bestFit="1" customWidth="1"/>
    <col min="6768" max="6768" width="9.140625" style="8"/>
    <col min="6769" max="6769" width="10.28515625" style="8" bestFit="1" customWidth="1"/>
    <col min="6770" max="6771" width="9.28515625" style="8" bestFit="1" customWidth="1"/>
    <col min="6772" max="6772" width="9.140625" style="8"/>
    <col min="6773" max="6773" width="10.28515625" style="8" bestFit="1" customWidth="1"/>
    <col min="6774" max="6775" width="9.28515625" style="8" bestFit="1" customWidth="1"/>
    <col min="6776" max="6776" width="9.140625" style="8"/>
    <col min="6777" max="6777" width="10.28515625" style="8" bestFit="1" customWidth="1"/>
    <col min="6778" max="6779" width="9.28515625" style="8" bestFit="1" customWidth="1"/>
    <col min="6780" max="6780" width="9.140625" style="8"/>
    <col min="6781" max="6781" width="10.28515625" style="8" bestFit="1" customWidth="1"/>
    <col min="6782" max="6783" width="9.28515625" style="8" bestFit="1" customWidth="1"/>
    <col min="6784" max="6784" width="9.140625" style="8"/>
    <col min="6785" max="6785" width="10.28515625" style="8" bestFit="1" customWidth="1"/>
    <col min="6786" max="6787" width="9.28515625" style="8" bestFit="1" customWidth="1"/>
    <col min="6788" max="6788" width="9.140625" style="8"/>
    <col min="6789" max="6789" width="10.28515625" style="8" bestFit="1" customWidth="1"/>
    <col min="6790" max="6791" width="9.28515625" style="8" bestFit="1" customWidth="1"/>
    <col min="6792" max="6792" width="9.140625" style="8"/>
    <col min="6793" max="6793" width="10.28515625" style="8" bestFit="1" customWidth="1"/>
    <col min="6794" max="6795" width="9.28515625" style="8" bestFit="1" customWidth="1"/>
    <col min="6796" max="6796" width="9.140625" style="8"/>
    <col min="6797" max="6797" width="10.28515625" style="8" bestFit="1" customWidth="1"/>
    <col min="6798" max="6799" width="9.28515625" style="8" bestFit="1" customWidth="1"/>
    <col min="6800" max="6800" width="9.140625" style="8"/>
    <col min="6801" max="6801" width="10.28515625" style="8" bestFit="1" customWidth="1"/>
    <col min="6802" max="6803" width="9.28515625" style="8" bestFit="1" customWidth="1"/>
    <col min="6804" max="6804" width="9.140625" style="8"/>
    <col min="6805" max="6805" width="10.28515625" style="8" bestFit="1" customWidth="1"/>
    <col min="6806" max="6807" width="9.28515625" style="8" bestFit="1" customWidth="1"/>
    <col min="6808" max="6808" width="9.140625" style="8"/>
    <col min="6809" max="6809" width="10.28515625" style="8" bestFit="1" customWidth="1"/>
    <col min="6810" max="6811" width="9.28515625" style="8" bestFit="1" customWidth="1"/>
    <col min="6812" max="6812" width="9.140625" style="8"/>
    <col min="6813" max="6813" width="10.28515625" style="8" bestFit="1" customWidth="1"/>
    <col min="6814" max="6815" width="9.28515625" style="8" bestFit="1" customWidth="1"/>
    <col min="6816" max="6816" width="9.140625" style="8"/>
    <col min="6817" max="6817" width="10.28515625" style="8" bestFit="1" customWidth="1"/>
    <col min="6818" max="6819" width="9.28515625" style="8" bestFit="1" customWidth="1"/>
    <col min="6820" max="6820" width="9.140625" style="8"/>
    <col min="6821" max="6821" width="10.28515625" style="8" bestFit="1" customWidth="1"/>
    <col min="6822" max="6823" width="9.28515625" style="8" bestFit="1" customWidth="1"/>
    <col min="6824" max="6824" width="9.140625" style="8"/>
    <col min="6825" max="6825" width="10.28515625" style="8" bestFit="1" customWidth="1"/>
    <col min="6826" max="6827" width="9.28515625" style="8" bestFit="1" customWidth="1"/>
    <col min="6828" max="6828" width="9.140625" style="8"/>
    <col min="6829" max="6829" width="10.28515625" style="8" bestFit="1" customWidth="1"/>
    <col min="6830" max="6831" width="9.28515625" style="8" bestFit="1" customWidth="1"/>
    <col min="6832" max="6832" width="9.140625" style="8"/>
    <col min="6833" max="6833" width="10.28515625" style="8" bestFit="1" customWidth="1"/>
    <col min="6834" max="6835" width="9.28515625" style="8" bestFit="1" customWidth="1"/>
    <col min="6836" max="6836" width="9.140625" style="8"/>
    <col min="6837" max="6837" width="10.28515625" style="8" bestFit="1" customWidth="1"/>
    <col min="6838" max="6839" width="9.28515625" style="8" bestFit="1" customWidth="1"/>
    <col min="6840" max="6840" width="9.140625" style="8"/>
    <col min="6841" max="6841" width="10.28515625" style="8" bestFit="1" customWidth="1"/>
    <col min="6842" max="6843" width="9.28515625" style="8" bestFit="1" customWidth="1"/>
    <col min="6844" max="6844" width="9.140625" style="8"/>
    <col min="6845" max="6845" width="10.28515625" style="8" bestFit="1" customWidth="1"/>
    <col min="6846" max="6847" width="9.28515625" style="8" bestFit="1" customWidth="1"/>
    <col min="6848" max="6848" width="9.140625" style="8"/>
    <col min="6849" max="6849" width="10.28515625" style="8" bestFit="1" customWidth="1"/>
    <col min="6850" max="6851" width="9.28515625" style="8" bestFit="1" customWidth="1"/>
    <col min="6852" max="6852" width="9.140625" style="8"/>
    <col min="6853" max="6853" width="10.28515625" style="8" bestFit="1" customWidth="1"/>
    <col min="6854" max="6855" width="9.28515625" style="8" bestFit="1" customWidth="1"/>
    <col min="6856" max="6856" width="9.140625" style="8"/>
    <col min="6857" max="6857" width="10.28515625" style="8" bestFit="1" customWidth="1"/>
    <col min="6858" max="6859" width="9.28515625" style="8" bestFit="1" customWidth="1"/>
    <col min="6860" max="6860" width="9.140625" style="8"/>
    <col min="6861" max="6861" width="10.28515625" style="8" bestFit="1" customWidth="1"/>
    <col min="6862" max="6863" width="9.28515625" style="8" bestFit="1" customWidth="1"/>
    <col min="6864" max="6864" width="9.140625" style="8"/>
    <col min="6865" max="6865" width="10.28515625" style="8" bestFit="1" customWidth="1"/>
    <col min="6866" max="6867" width="9.28515625" style="8" bestFit="1" customWidth="1"/>
    <col min="6868" max="6868" width="9.140625" style="8"/>
    <col min="6869" max="6869" width="10.28515625" style="8" bestFit="1" customWidth="1"/>
    <col min="6870" max="6871" width="9.28515625" style="8" bestFit="1" customWidth="1"/>
    <col min="6872" max="6872" width="9.140625" style="8"/>
    <col min="6873" max="6873" width="10.28515625" style="8" bestFit="1" customWidth="1"/>
    <col min="6874" max="6875" width="9.28515625" style="8" bestFit="1" customWidth="1"/>
    <col min="6876" max="6876" width="9.140625" style="8"/>
    <col min="6877" max="6877" width="10.28515625" style="8" bestFit="1" customWidth="1"/>
    <col min="6878" max="6879" width="9.28515625" style="8" bestFit="1" customWidth="1"/>
    <col min="6880" max="6880" width="9.140625" style="8"/>
    <col min="6881" max="6881" width="10.28515625" style="8" bestFit="1" customWidth="1"/>
    <col min="6882" max="6883" width="9.28515625" style="8" bestFit="1" customWidth="1"/>
    <col min="6884" max="6884" width="9.140625" style="8"/>
    <col min="6885" max="6885" width="10.28515625" style="8" bestFit="1" customWidth="1"/>
    <col min="6886" max="6887" width="9.28515625" style="8" bestFit="1" customWidth="1"/>
    <col min="6888" max="6888" width="9.140625" style="8"/>
    <col min="6889" max="6889" width="10.28515625" style="8" bestFit="1" customWidth="1"/>
    <col min="6890" max="6891" width="9.28515625" style="8" bestFit="1" customWidth="1"/>
    <col min="6892" max="6892" width="9.140625" style="8"/>
    <col min="6893" max="6893" width="10.28515625" style="8" bestFit="1" customWidth="1"/>
    <col min="6894" max="6895" width="9.28515625" style="8" bestFit="1" customWidth="1"/>
    <col min="6896" max="6896" width="9.140625" style="8"/>
    <col min="6897" max="6897" width="10.28515625" style="8" bestFit="1" customWidth="1"/>
    <col min="6898" max="6899" width="9.28515625" style="8" bestFit="1" customWidth="1"/>
    <col min="6900" max="6900" width="9.140625" style="8"/>
    <col min="6901" max="6901" width="10.28515625" style="8" bestFit="1" customWidth="1"/>
    <col min="6902" max="6903" width="9.28515625" style="8" bestFit="1" customWidth="1"/>
    <col min="6904" max="6904" width="9.140625" style="8"/>
    <col min="6905" max="6905" width="10.28515625" style="8" bestFit="1" customWidth="1"/>
    <col min="6906" max="6907" width="9.28515625" style="8" bestFit="1" customWidth="1"/>
    <col min="6908" max="6908" width="9.140625" style="8"/>
    <col min="6909" max="6909" width="10.28515625" style="8" bestFit="1" customWidth="1"/>
    <col min="6910" max="6911" width="9.28515625" style="8" bestFit="1" customWidth="1"/>
    <col min="6912" max="6912" width="9.140625" style="8"/>
    <col min="6913" max="6913" width="10.28515625" style="8" bestFit="1" customWidth="1"/>
    <col min="6914" max="6915" width="9.28515625" style="8" bestFit="1" customWidth="1"/>
    <col min="6916" max="6916" width="9.140625" style="8"/>
    <col min="6917" max="6917" width="10.28515625" style="8" bestFit="1" customWidth="1"/>
    <col min="6918" max="6919" width="9.28515625" style="8" bestFit="1" customWidth="1"/>
    <col min="6920" max="6920" width="9.140625" style="8"/>
    <col min="6921" max="6921" width="10.28515625" style="8" bestFit="1" customWidth="1"/>
    <col min="6922" max="6923" width="9.28515625" style="8" bestFit="1" customWidth="1"/>
    <col min="6924" max="6924" width="9.140625" style="8"/>
    <col min="6925" max="6925" width="10.28515625" style="8" bestFit="1" customWidth="1"/>
    <col min="6926" max="6927" width="9.28515625" style="8" bestFit="1" customWidth="1"/>
    <col min="6928" max="6928" width="9.140625" style="8"/>
    <col min="6929" max="6929" width="10.28515625" style="8" bestFit="1" customWidth="1"/>
    <col min="6930" max="6931" width="9.28515625" style="8" bestFit="1" customWidth="1"/>
    <col min="6932" max="6932" width="9.140625" style="8"/>
    <col min="6933" max="6933" width="10.28515625" style="8" bestFit="1" customWidth="1"/>
    <col min="6934" max="6935" width="9.28515625" style="8" bestFit="1" customWidth="1"/>
    <col min="6936" max="6936" width="9.140625" style="8"/>
    <col min="6937" max="6937" width="10.28515625" style="8" bestFit="1" customWidth="1"/>
    <col min="6938" max="6939" width="9.28515625" style="8" bestFit="1" customWidth="1"/>
    <col min="6940" max="6940" width="9.140625" style="8"/>
    <col min="6941" max="6941" width="10.28515625" style="8" bestFit="1" customWidth="1"/>
    <col min="6942" max="6943" width="9.28515625" style="8" bestFit="1" customWidth="1"/>
    <col min="6944" max="6944" width="9.140625" style="8"/>
    <col min="6945" max="6945" width="10.28515625" style="8" bestFit="1" customWidth="1"/>
    <col min="6946" max="6947" width="9.28515625" style="8" bestFit="1" customWidth="1"/>
    <col min="6948" max="6948" width="9.140625" style="8"/>
    <col min="6949" max="6949" width="10.28515625" style="8" bestFit="1" customWidth="1"/>
    <col min="6950" max="6951" width="9.28515625" style="8" bestFit="1" customWidth="1"/>
    <col min="6952" max="6952" width="9.140625" style="8"/>
    <col min="6953" max="6953" width="10.28515625" style="8" bestFit="1" customWidth="1"/>
    <col min="6954" max="6955" width="9.28515625" style="8" bestFit="1" customWidth="1"/>
    <col min="6956" max="6956" width="9.140625" style="8"/>
    <col min="6957" max="6957" width="10.28515625" style="8" bestFit="1" customWidth="1"/>
    <col min="6958" max="6959" width="9.28515625" style="8" bestFit="1" customWidth="1"/>
    <col min="6960" max="6960" width="9.140625" style="8"/>
    <col min="6961" max="6961" width="10.28515625" style="8" bestFit="1" customWidth="1"/>
    <col min="6962" max="6963" width="9.28515625" style="8" bestFit="1" customWidth="1"/>
    <col min="6964" max="6964" width="9.140625" style="8"/>
    <col min="6965" max="6965" width="10.28515625" style="8" bestFit="1" customWidth="1"/>
    <col min="6966" max="6967" width="9.28515625" style="8" bestFit="1" customWidth="1"/>
    <col min="6968" max="6968" width="9.140625" style="8"/>
    <col min="6969" max="6969" width="10.28515625" style="8" bestFit="1" customWidth="1"/>
    <col min="6970" max="6971" width="9.28515625" style="8" bestFit="1" customWidth="1"/>
    <col min="6972" max="6972" width="9.140625" style="8"/>
    <col min="6973" max="6973" width="10.28515625" style="8" bestFit="1" customWidth="1"/>
    <col min="6974" max="6975" width="9.28515625" style="8" bestFit="1" customWidth="1"/>
    <col min="6976" max="6976" width="9.140625" style="8"/>
    <col min="6977" max="6977" width="10.28515625" style="8" bestFit="1" customWidth="1"/>
    <col min="6978" max="6979" width="9.28515625" style="8" bestFit="1" customWidth="1"/>
    <col min="6980" max="6980" width="9.140625" style="8"/>
    <col min="6981" max="6981" width="10.28515625" style="8" bestFit="1" customWidth="1"/>
    <col min="6982" max="6983" width="9.28515625" style="8" bestFit="1" customWidth="1"/>
    <col min="6984" max="6984" width="9.140625" style="8"/>
    <col min="6985" max="6985" width="10.28515625" style="8" bestFit="1" customWidth="1"/>
    <col min="6986" max="6987" width="9.28515625" style="8" bestFit="1" customWidth="1"/>
    <col min="6988" max="6988" width="9.140625" style="8"/>
    <col min="6989" max="6989" width="10.28515625" style="8" bestFit="1" customWidth="1"/>
    <col min="6990" max="6991" width="9.28515625" style="8" bestFit="1" customWidth="1"/>
    <col min="6992" max="6992" width="9.140625" style="8"/>
    <col min="6993" max="6993" width="10.28515625" style="8" bestFit="1" customWidth="1"/>
    <col min="6994" max="6995" width="9.28515625" style="8" bestFit="1" customWidth="1"/>
    <col min="6996" max="6996" width="9.140625" style="8"/>
    <col min="6997" max="6997" width="10.28515625" style="8" bestFit="1" customWidth="1"/>
    <col min="6998" max="6999" width="9.28515625" style="8" bestFit="1" customWidth="1"/>
    <col min="7000" max="7000" width="9.140625" style="8"/>
    <col min="7001" max="7001" width="10.28515625" style="8" bestFit="1" customWidth="1"/>
    <col min="7002" max="7003" width="9.28515625" style="8" bestFit="1" customWidth="1"/>
    <col min="7004" max="7004" width="9.140625" style="8"/>
    <col min="7005" max="7005" width="10.28515625" style="8" bestFit="1" customWidth="1"/>
    <col min="7006" max="7007" width="9.28515625" style="8" bestFit="1" customWidth="1"/>
    <col min="7008" max="7008" width="9.140625" style="8"/>
    <col min="7009" max="7009" width="10.28515625" style="8" bestFit="1" customWidth="1"/>
    <col min="7010" max="7011" width="9.28515625" style="8" bestFit="1" customWidth="1"/>
    <col min="7012" max="7012" width="9.140625" style="8"/>
    <col min="7013" max="7013" width="10.28515625" style="8" bestFit="1" customWidth="1"/>
    <col min="7014" max="7015" width="9.28515625" style="8" bestFit="1" customWidth="1"/>
    <col min="7016" max="7016" width="9.140625" style="8"/>
    <col min="7017" max="7017" width="10.28515625" style="8" bestFit="1" customWidth="1"/>
    <col min="7018" max="7019" width="9.28515625" style="8" bestFit="1" customWidth="1"/>
    <col min="7020" max="7020" width="9.140625" style="8"/>
    <col min="7021" max="7021" width="10.28515625" style="8" bestFit="1" customWidth="1"/>
    <col min="7022" max="7023" width="9.28515625" style="8" bestFit="1" customWidth="1"/>
    <col min="7024" max="7024" width="9.140625" style="8"/>
    <col min="7025" max="7025" width="10.28515625" style="8" bestFit="1" customWidth="1"/>
    <col min="7026" max="7027" width="9.28515625" style="8" bestFit="1" customWidth="1"/>
    <col min="7028" max="7028" width="9.140625" style="8"/>
    <col min="7029" max="7029" width="10.28515625" style="8" bestFit="1" customWidth="1"/>
    <col min="7030" max="7031" width="9.28515625" style="8" bestFit="1" customWidth="1"/>
    <col min="7032" max="7032" width="9.140625" style="8"/>
    <col min="7033" max="7033" width="10.28515625" style="8" bestFit="1" customWidth="1"/>
    <col min="7034" max="7035" width="9.28515625" style="8" bestFit="1" customWidth="1"/>
    <col min="7036" max="7036" width="9.140625" style="8"/>
    <col min="7037" max="7037" width="10.28515625" style="8" bestFit="1" customWidth="1"/>
    <col min="7038" max="7039" width="9.28515625" style="8" bestFit="1" customWidth="1"/>
    <col min="7040" max="7040" width="9.140625" style="8"/>
    <col min="7041" max="7041" width="10.28515625" style="8" bestFit="1" customWidth="1"/>
    <col min="7042" max="7043" width="9.28515625" style="8" bestFit="1" customWidth="1"/>
    <col min="7044" max="7044" width="9.140625" style="8"/>
    <col min="7045" max="7045" width="10.28515625" style="8" bestFit="1" customWidth="1"/>
    <col min="7046" max="7047" width="9.28515625" style="8" bestFit="1" customWidth="1"/>
    <col min="7048" max="7048" width="9.140625" style="8"/>
    <col min="7049" max="7049" width="10.28515625" style="8" bestFit="1" customWidth="1"/>
    <col min="7050" max="7051" width="9.28515625" style="8" bestFit="1" customWidth="1"/>
    <col min="7052" max="7052" width="9.140625" style="8"/>
    <col min="7053" max="7053" width="10.28515625" style="8" bestFit="1" customWidth="1"/>
    <col min="7054" max="7055" width="9.28515625" style="8" bestFit="1" customWidth="1"/>
    <col min="7056" max="7056" width="9.140625" style="8"/>
    <col min="7057" max="7057" width="10.28515625" style="8" bestFit="1" customWidth="1"/>
    <col min="7058" max="7059" width="9.28515625" style="8" bestFit="1" customWidth="1"/>
    <col min="7060" max="7060" width="9.140625" style="8"/>
    <col min="7061" max="7061" width="10.28515625" style="8" bestFit="1" customWidth="1"/>
    <col min="7062" max="7063" width="9.28515625" style="8" bestFit="1" customWidth="1"/>
    <col min="7064" max="7064" width="9.140625" style="8"/>
    <col min="7065" max="7065" width="10.28515625" style="8" bestFit="1" customWidth="1"/>
    <col min="7066" max="7067" width="9.28515625" style="8" bestFit="1" customWidth="1"/>
    <col min="7068" max="7068" width="9.140625" style="8"/>
    <col min="7069" max="7069" width="10.28515625" style="8" bestFit="1" customWidth="1"/>
    <col min="7070" max="7071" width="9.28515625" style="8" bestFit="1" customWidth="1"/>
    <col min="7072" max="7072" width="9.140625" style="8"/>
    <col min="7073" max="7073" width="10.28515625" style="8" bestFit="1" customWidth="1"/>
    <col min="7074" max="7075" width="9.28515625" style="8" bestFit="1" customWidth="1"/>
    <col min="7076" max="7076" width="9.140625" style="8"/>
    <col min="7077" max="7077" width="10.28515625" style="8" bestFit="1" customWidth="1"/>
    <col min="7078" max="7079" width="9.28515625" style="8" bestFit="1" customWidth="1"/>
    <col min="7080" max="7080" width="9.140625" style="8"/>
    <col min="7081" max="7081" width="10.28515625" style="8" bestFit="1" customWidth="1"/>
    <col min="7082" max="7083" width="9.28515625" style="8" bestFit="1" customWidth="1"/>
    <col min="7084" max="7084" width="9.140625" style="8"/>
    <col min="7085" max="7085" width="10.28515625" style="8" bestFit="1" customWidth="1"/>
    <col min="7086" max="7087" width="9.28515625" style="8" bestFit="1" customWidth="1"/>
    <col min="7088" max="7088" width="9.140625" style="8"/>
    <col min="7089" max="7089" width="10.28515625" style="8" bestFit="1" customWidth="1"/>
    <col min="7090" max="7091" width="9.28515625" style="8" bestFit="1" customWidth="1"/>
    <col min="7092" max="7092" width="9.140625" style="8"/>
    <col min="7093" max="7093" width="10.28515625" style="8" bestFit="1" customWidth="1"/>
    <col min="7094" max="7095" width="9.28515625" style="8" bestFit="1" customWidth="1"/>
    <col min="7096" max="7096" width="9.140625" style="8"/>
    <col min="7097" max="7097" width="10.28515625" style="8" bestFit="1" customWidth="1"/>
    <col min="7098" max="7099" width="9.28515625" style="8" bestFit="1" customWidth="1"/>
    <col min="7100" max="7100" width="9.140625" style="8"/>
    <col min="7101" max="7101" width="10.28515625" style="8" bestFit="1" customWidth="1"/>
    <col min="7102" max="7103" width="9.28515625" style="8" bestFit="1" customWidth="1"/>
    <col min="7104" max="7104" width="9.140625" style="8"/>
    <col min="7105" max="7105" width="10.28515625" style="8" bestFit="1" customWidth="1"/>
    <col min="7106" max="7107" width="9.28515625" style="8" bestFit="1" customWidth="1"/>
    <col min="7108" max="7108" width="9.140625" style="8"/>
    <col min="7109" max="7109" width="10.28515625" style="8" bestFit="1" customWidth="1"/>
    <col min="7110" max="7111" width="9.28515625" style="8" bestFit="1" customWidth="1"/>
    <col min="7112" max="7112" width="9.140625" style="8"/>
    <col min="7113" max="7113" width="10.28515625" style="8" bestFit="1" customWidth="1"/>
    <col min="7114" max="7115" width="9.28515625" style="8" bestFit="1" customWidth="1"/>
    <col min="7116" max="7116" width="9.140625" style="8"/>
    <col min="7117" max="7117" width="10.28515625" style="8" bestFit="1" customWidth="1"/>
    <col min="7118" max="7119" width="9.28515625" style="8" bestFit="1" customWidth="1"/>
    <col min="7120" max="7120" width="9.140625" style="8"/>
    <col min="7121" max="7121" width="10.28515625" style="8" bestFit="1" customWidth="1"/>
    <col min="7122" max="7123" width="9.28515625" style="8" bestFit="1" customWidth="1"/>
    <col min="7124" max="7124" width="9.140625" style="8"/>
    <col min="7125" max="7125" width="10.28515625" style="8" bestFit="1" customWidth="1"/>
    <col min="7126" max="7127" width="9.28515625" style="8" bestFit="1" customWidth="1"/>
    <col min="7128" max="7128" width="9.140625" style="8"/>
    <col min="7129" max="7129" width="10.28515625" style="8" bestFit="1" customWidth="1"/>
    <col min="7130" max="7131" width="9.28515625" style="8" bestFit="1" customWidth="1"/>
    <col min="7132" max="7132" width="9.140625" style="8"/>
    <col min="7133" max="7133" width="10.28515625" style="8" bestFit="1" customWidth="1"/>
    <col min="7134" max="7135" width="9.28515625" style="8" bestFit="1" customWidth="1"/>
    <col min="7136" max="7136" width="9.140625" style="8"/>
    <col min="7137" max="7137" width="10.28515625" style="8" bestFit="1" customWidth="1"/>
    <col min="7138" max="7139" width="9.28515625" style="8" bestFit="1" customWidth="1"/>
    <col min="7140" max="7140" width="9.140625" style="8"/>
    <col min="7141" max="7141" width="10.28515625" style="8" bestFit="1" customWidth="1"/>
    <col min="7142" max="7143" width="9.28515625" style="8" bestFit="1" customWidth="1"/>
    <col min="7144" max="7144" width="9.140625" style="8"/>
    <col min="7145" max="7145" width="10.28515625" style="8" bestFit="1" customWidth="1"/>
    <col min="7146" max="7147" width="9.28515625" style="8" bestFit="1" customWidth="1"/>
    <col min="7148" max="7148" width="9.140625" style="8"/>
    <col min="7149" max="7149" width="10.28515625" style="8" bestFit="1" customWidth="1"/>
    <col min="7150" max="7151" width="9.28515625" style="8" bestFit="1" customWidth="1"/>
    <col min="7152" max="7152" width="9.140625" style="8"/>
    <col min="7153" max="7153" width="10.28515625" style="8" bestFit="1" customWidth="1"/>
    <col min="7154" max="7155" width="9.28515625" style="8" bestFit="1" customWidth="1"/>
    <col min="7156" max="7156" width="9.140625" style="8"/>
    <col min="7157" max="7157" width="10.28515625" style="8" bestFit="1" customWidth="1"/>
    <col min="7158" max="7159" width="9.28515625" style="8" bestFit="1" customWidth="1"/>
    <col min="7160" max="7160" width="9.140625" style="8"/>
    <col min="7161" max="7161" width="10.28515625" style="8" bestFit="1" customWidth="1"/>
    <col min="7162" max="7163" width="9.28515625" style="8" bestFit="1" customWidth="1"/>
    <col min="7164" max="7164" width="9.140625" style="8"/>
    <col min="7165" max="7165" width="10.28515625" style="8" bestFit="1" customWidth="1"/>
    <col min="7166" max="7167" width="9.28515625" style="8" bestFit="1" customWidth="1"/>
    <col min="7168" max="7168" width="9.140625" style="8"/>
    <col min="7169" max="7169" width="10.28515625" style="8" bestFit="1" customWidth="1"/>
    <col min="7170" max="7171" width="9.28515625" style="8" bestFit="1" customWidth="1"/>
    <col min="7172" max="7172" width="9.140625" style="8"/>
    <col min="7173" max="7173" width="10.28515625" style="8" bestFit="1" customWidth="1"/>
    <col min="7174" max="7175" width="9.28515625" style="8" bestFit="1" customWidth="1"/>
    <col min="7176" max="7176" width="9.140625" style="8"/>
    <col min="7177" max="7177" width="10.28515625" style="8" bestFit="1" customWidth="1"/>
    <col min="7178" max="7179" width="9.28515625" style="8" bestFit="1" customWidth="1"/>
    <col min="7180" max="7180" width="9.140625" style="8"/>
    <col min="7181" max="7181" width="10.28515625" style="8" bestFit="1" customWidth="1"/>
    <col min="7182" max="7183" width="9.28515625" style="8" bestFit="1" customWidth="1"/>
    <col min="7184" max="7184" width="9.140625" style="8"/>
    <col min="7185" max="7185" width="10.28515625" style="8" bestFit="1" customWidth="1"/>
    <col min="7186" max="7187" width="9.28515625" style="8" bestFit="1" customWidth="1"/>
    <col min="7188" max="7188" width="9.140625" style="8"/>
    <col min="7189" max="7189" width="10.28515625" style="8" bestFit="1" customWidth="1"/>
    <col min="7190" max="7191" width="9.28515625" style="8" bestFit="1" customWidth="1"/>
    <col min="7192" max="7192" width="9.140625" style="8"/>
    <col min="7193" max="7193" width="10.28515625" style="8" bestFit="1" customWidth="1"/>
    <col min="7194" max="7195" width="9.28515625" style="8" bestFit="1" customWidth="1"/>
    <col min="7196" max="7196" width="9.140625" style="8"/>
    <col min="7197" max="7197" width="10.28515625" style="8" bestFit="1" customWidth="1"/>
    <col min="7198" max="7199" width="9.28515625" style="8" bestFit="1" customWidth="1"/>
    <col min="7200" max="7200" width="9.140625" style="8"/>
    <col min="7201" max="7201" width="10.28515625" style="8" bestFit="1" customWidth="1"/>
    <col min="7202" max="7203" width="9.28515625" style="8" bestFit="1" customWidth="1"/>
    <col min="7204" max="7204" width="9.140625" style="8"/>
    <col min="7205" max="7205" width="10.28515625" style="8" bestFit="1" customWidth="1"/>
    <col min="7206" max="7207" width="9.28515625" style="8" bestFit="1" customWidth="1"/>
    <col min="7208" max="7208" width="9.140625" style="8"/>
    <col min="7209" max="7209" width="10.28515625" style="8" bestFit="1" customWidth="1"/>
    <col min="7210" max="7211" width="9.28515625" style="8" bestFit="1" customWidth="1"/>
    <col min="7212" max="7212" width="9.140625" style="8"/>
    <col min="7213" max="7213" width="10.28515625" style="8" bestFit="1" customWidth="1"/>
    <col min="7214" max="7215" width="9.28515625" style="8" bestFit="1" customWidth="1"/>
    <col min="7216" max="7216" width="9.140625" style="8"/>
    <col min="7217" max="7217" width="10.28515625" style="8" bestFit="1" customWidth="1"/>
    <col min="7218" max="7219" width="9.28515625" style="8" bestFit="1" customWidth="1"/>
    <col min="7220" max="7220" width="9.140625" style="8"/>
    <col min="7221" max="7221" width="10.28515625" style="8" bestFit="1" customWidth="1"/>
    <col min="7222" max="7223" width="9.28515625" style="8" bestFit="1" customWidth="1"/>
    <col min="7224" max="7224" width="9.140625" style="8"/>
    <col min="7225" max="7225" width="10.28515625" style="8" bestFit="1" customWidth="1"/>
    <col min="7226" max="7227" width="9.28515625" style="8" bestFit="1" customWidth="1"/>
    <col min="7228" max="7228" width="9.140625" style="8"/>
    <col min="7229" max="7229" width="10.28515625" style="8" bestFit="1" customWidth="1"/>
    <col min="7230" max="7231" width="9.28515625" style="8" bestFit="1" customWidth="1"/>
    <col min="7232" max="7232" width="9.140625" style="8"/>
    <col min="7233" max="7233" width="10.28515625" style="8" bestFit="1" customWidth="1"/>
    <col min="7234" max="7235" width="9.28515625" style="8" bestFit="1" customWidth="1"/>
    <col min="7236" max="7236" width="9.140625" style="8"/>
    <col min="7237" max="7237" width="10.28515625" style="8" bestFit="1" customWidth="1"/>
    <col min="7238" max="7239" width="9.28515625" style="8" bestFit="1" customWidth="1"/>
    <col min="7240" max="7240" width="9.140625" style="8"/>
    <col min="7241" max="7241" width="10.28515625" style="8" bestFit="1" customWidth="1"/>
    <col min="7242" max="7243" width="9.28515625" style="8" bestFit="1" customWidth="1"/>
    <col min="7244" max="7244" width="9.140625" style="8"/>
    <col min="7245" max="7245" width="10.28515625" style="8" bestFit="1" customWidth="1"/>
    <col min="7246" max="7247" width="9.28515625" style="8" bestFit="1" customWidth="1"/>
    <col min="7248" max="7248" width="9.140625" style="8"/>
    <col min="7249" max="7249" width="10.28515625" style="8" bestFit="1" customWidth="1"/>
    <col min="7250" max="7251" width="9.28515625" style="8" bestFit="1" customWidth="1"/>
    <col min="7252" max="7252" width="9.140625" style="8"/>
    <col min="7253" max="7253" width="10.28515625" style="8" bestFit="1" customWidth="1"/>
    <col min="7254" max="7255" width="9.28515625" style="8" bestFit="1" customWidth="1"/>
    <col min="7256" max="7256" width="9.140625" style="8"/>
    <col min="7257" max="7257" width="10.28515625" style="8" bestFit="1" customWidth="1"/>
    <col min="7258" max="7259" width="9.28515625" style="8" bestFit="1" customWidth="1"/>
    <col min="7260" max="7260" width="9.140625" style="8"/>
    <col min="7261" max="7261" width="10.28515625" style="8" bestFit="1" customWidth="1"/>
    <col min="7262" max="7263" width="9.28515625" style="8" bestFit="1" customWidth="1"/>
    <col min="7264" max="7264" width="9.140625" style="8"/>
    <col min="7265" max="7265" width="10.28515625" style="8" bestFit="1" customWidth="1"/>
    <col min="7266" max="7267" width="9.28515625" style="8" bestFit="1" customWidth="1"/>
    <col min="7268" max="7268" width="9.140625" style="8"/>
    <col min="7269" max="7269" width="10.28515625" style="8" bestFit="1" customWidth="1"/>
    <col min="7270" max="7271" width="9.28515625" style="8" bestFit="1" customWidth="1"/>
    <col min="7272" max="7272" width="9.140625" style="8"/>
    <col min="7273" max="7273" width="10.28515625" style="8" bestFit="1" customWidth="1"/>
    <col min="7274" max="7275" width="9.28515625" style="8" bestFit="1" customWidth="1"/>
    <col min="7276" max="7276" width="9.140625" style="8"/>
    <col min="7277" max="7277" width="10.28515625" style="8" bestFit="1" customWidth="1"/>
    <col min="7278" max="7279" width="9.28515625" style="8" bestFit="1" customWidth="1"/>
    <col min="7280" max="7280" width="9.140625" style="8"/>
    <col min="7281" max="7281" width="10.28515625" style="8" bestFit="1" customWidth="1"/>
    <col min="7282" max="7283" width="9.28515625" style="8" bestFit="1" customWidth="1"/>
    <col min="7284" max="7284" width="9.140625" style="8"/>
    <col min="7285" max="7285" width="10.28515625" style="8" bestFit="1" customWidth="1"/>
    <col min="7286" max="7287" width="9.28515625" style="8" bestFit="1" customWidth="1"/>
    <col min="7288" max="7288" width="9.140625" style="8"/>
    <col min="7289" max="7289" width="10.28515625" style="8" bestFit="1" customWidth="1"/>
    <col min="7290" max="7291" width="9.28515625" style="8" bestFit="1" customWidth="1"/>
    <col min="7292" max="7292" width="9.140625" style="8"/>
    <col min="7293" max="7293" width="10.28515625" style="8" bestFit="1" customWidth="1"/>
    <col min="7294" max="7295" width="9.28515625" style="8" bestFit="1" customWidth="1"/>
    <col min="7296" max="7296" width="9.140625" style="8"/>
    <col min="7297" max="7297" width="10.28515625" style="8" bestFit="1" customWidth="1"/>
    <col min="7298" max="7299" width="9.28515625" style="8" bestFit="1" customWidth="1"/>
    <col min="7300" max="7300" width="9.140625" style="8"/>
    <col min="7301" max="7301" width="10.28515625" style="8" bestFit="1" customWidth="1"/>
    <col min="7302" max="7303" width="9.28515625" style="8" bestFit="1" customWidth="1"/>
    <col min="7304" max="7304" width="9.140625" style="8"/>
    <col min="7305" max="7305" width="10.28515625" style="8" bestFit="1" customWidth="1"/>
    <col min="7306" max="7307" width="9.28515625" style="8" bestFit="1" customWidth="1"/>
    <col min="7308" max="7308" width="9.140625" style="8"/>
    <col min="7309" max="7309" width="10.28515625" style="8" bestFit="1" customWidth="1"/>
    <col min="7310" max="7311" width="9.28515625" style="8" bestFit="1" customWidth="1"/>
    <col min="7312" max="7312" width="9.140625" style="8"/>
    <col min="7313" max="7313" width="10.28515625" style="8" bestFit="1" customWidth="1"/>
    <col min="7314" max="7315" width="9.28515625" style="8" bestFit="1" customWidth="1"/>
    <col min="7316" max="7316" width="9.140625" style="8"/>
    <col min="7317" max="7317" width="10.28515625" style="8" bestFit="1" customWidth="1"/>
    <col min="7318" max="7319" width="9.28515625" style="8" bestFit="1" customWidth="1"/>
    <col min="7320" max="7320" width="9.140625" style="8"/>
    <col min="7321" max="7321" width="10.28515625" style="8" bestFit="1" customWidth="1"/>
    <col min="7322" max="7323" width="9.28515625" style="8" bestFit="1" customWidth="1"/>
    <col min="7324" max="7324" width="9.140625" style="8"/>
    <col min="7325" max="7325" width="10.28515625" style="8" bestFit="1" customWidth="1"/>
    <col min="7326" max="7327" width="9.28515625" style="8" bestFit="1" customWidth="1"/>
    <col min="7328" max="7328" width="9.140625" style="8"/>
    <col min="7329" max="7329" width="10.28515625" style="8" bestFit="1" customWidth="1"/>
    <col min="7330" max="7331" width="9.28515625" style="8" bestFit="1" customWidth="1"/>
    <col min="7332" max="7332" width="9.140625" style="8"/>
    <col min="7333" max="7333" width="10.28515625" style="8" bestFit="1" customWidth="1"/>
    <col min="7334" max="7335" width="9.28515625" style="8" bestFit="1" customWidth="1"/>
    <col min="7336" max="7336" width="9.140625" style="8"/>
    <col min="7337" max="7337" width="10.28515625" style="8" bestFit="1" customWidth="1"/>
    <col min="7338" max="7339" width="9.28515625" style="8" bestFit="1" customWidth="1"/>
    <col min="7340" max="7340" width="9.140625" style="8"/>
    <col min="7341" max="7341" width="10.28515625" style="8" bestFit="1" customWidth="1"/>
    <col min="7342" max="7343" width="9.28515625" style="8" bestFit="1" customWidth="1"/>
    <col min="7344" max="7344" width="9.140625" style="8"/>
    <col min="7345" max="7345" width="10.28515625" style="8" bestFit="1" customWidth="1"/>
    <col min="7346" max="7347" width="9.28515625" style="8" bestFit="1" customWidth="1"/>
    <col min="7348" max="7348" width="9.140625" style="8"/>
    <col min="7349" max="7349" width="10.28515625" style="8" bestFit="1" customWidth="1"/>
    <col min="7350" max="7351" width="9.28515625" style="8" bestFit="1" customWidth="1"/>
    <col min="7352" max="7352" width="9.140625" style="8"/>
    <col min="7353" max="7353" width="10.28515625" style="8" bestFit="1" customWidth="1"/>
    <col min="7354" max="7355" width="9.28515625" style="8" bestFit="1" customWidth="1"/>
    <col min="7356" max="7356" width="9.140625" style="8"/>
    <col min="7357" max="7357" width="10.28515625" style="8" bestFit="1" customWidth="1"/>
    <col min="7358" max="7359" width="9.28515625" style="8" bestFit="1" customWidth="1"/>
    <col min="7360" max="7360" width="9.140625" style="8"/>
    <col min="7361" max="7361" width="10.28515625" style="8" bestFit="1" customWidth="1"/>
    <col min="7362" max="7363" width="9.28515625" style="8" bestFit="1" customWidth="1"/>
    <col min="7364" max="7364" width="9.140625" style="8"/>
    <col min="7365" max="7365" width="10.28515625" style="8" bestFit="1" customWidth="1"/>
    <col min="7366" max="7367" width="9.28515625" style="8" bestFit="1" customWidth="1"/>
    <col min="7368" max="7368" width="9.140625" style="8"/>
    <col min="7369" max="7369" width="10.28515625" style="8" bestFit="1" customWidth="1"/>
    <col min="7370" max="7371" width="9.28515625" style="8" bestFit="1" customWidth="1"/>
    <col min="7372" max="7372" width="9.140625" style="8"/>
    <col min="7373" max="7373" width="10.28515625" style="8" bestFit="1" customWidth="1"/>
    <col min="7374" max="7375" width="9.28515625" style="8" bestFit="1" customWidth="1"/>
    <col min="7376" max="7376" width="9.140625" style="8"/>
    <col min="7377" max="7377" width="10.28515625" style="8" bestFit="1" customWidth="1"/>
    <col min="7378" max="7379" width="9.28515625" style="8" bestFit="1" customWidth="1"/>
    <col min="7380" max="7380" width="9.140625" style="8"/>
    <col min="7381" max="7381" width="10.28515625" style="8" bestFit="1" customWidth="1"/>
    <col min="7382" max="7383" width="9.28515625" style="8" bestFit="1" customWidth="1"/>
    <col min="7384" max="7384" width="9.140625" style="8"/>
    <col min="7385" max="7385" width="10.28515625" style="8" bestFit="1" customWidth="1"/>
    <col min="7386" max="7387" width="9.28515625" style="8" bestFit="1" customWidth="1"/>
    <col min="7388" max="7388" width="9.140625" style="8"/>
    <col min="7389" max="7389" width="10.28515625" style="8" bestFit="1" customWidth="1"/>
    <col min="7390" max="7391" width="9.28515625" style="8" bestFit="1" customWidth="1"/>
    <col min="7392" max="7392" width="9.140625" style="8"/>
    <col min="7393" max="7393" width="10.28515625" style="8" bestFit="1" customWidth="1"/>
    <col min="7394" max="7395" width="9.28515625" style="8" bestFit="1" customWidth="1"/>
    <col min="7396" max="7396" width="9.140625" style="8"/>
    <col min="7397" max="7397" width="10.28515625" style="8" bestFit="1" customWidth="1"/>
    <col min="7398" max="7399" width="9.28515625" style="8" bestFit="1" customWidth="1"/>
    <col min="7400" max="7400" width="9.140625" style="8"/>
    <col min="7401" max="7401" width="10.28515625" style="8" bestFit="1" customWidth="1"/>
    <col min="7402" max="7403" width="9.28515625" style="8" bestFit="1" customWidth="1"/>
    <col min="7404" max="7404" width="9.140625" style="8"/>
    <col min="7405" max="7405" width="10.28515625" style="8" bestFit="1" customWidth="1"/>
    <col min="7406" max="7407" width="9.28515625" style="8" bestFit="1" customWidth="1"/>
    <col min="7408" max="7408" width="9.140625" style="8"/>
    <col min="7409" max="7409" width="10.28515625" style="8" bestFit="1" customWidth="1"/>
    <col min="7410" max="7411" width="9.28515625" style="8" bestFit="1" customWidth="1"/>
    <col min="7412" max="7412" width="9.140625" style="8"/>
    <col min="7413" max="7413" width="10.28515625" style="8" bestFit="1" customWidth="1"/>
    <col min="7414" max="7415" width="9.28515625" style="8" bestFit="1" customWidth="1"/>
    <col min="7416" max="7416" width="9.140625" style="8"/>
    <col min="7417" max="7417" width="10.28515625" style="8" bestFit="1" customWidth="1"/>
    <col min="7418" max="7419" width="9.28515625" style="8" bestFit="1" customWidth="1"/>
    <col min="7420" max="7420" width="9.140625" style="8"/>
    <col min="7421" max="7421" width="10.28515625" style="8" bestFit="1" customWidth="1"/>
    <col min="7422" max="7423" width="9.28515625" style="8" bestFit="1" customWidth="1"/>
    <col min="7424" max="7424" width="9.140625" style="8"/>
    <col min="7425" max="7425" width="10.28515625" style="8" bestFit="1" customWidth="1"/>
    <col min="7426" max="7427" width="9.28515625" style="8" bestFit="1" customWidth="1"/>
    <col min="7428" max="7428" width="9.140625" style="8"/>
    <col min="7429" max="7429" width="10.28515625" style="8" bestFit="1" customWidth="1"/>
    <col min="7430" max="7431" width="9.28515625" style="8" bestFit="1" customWidth="1"/>
    <col min="7432" max="7432" width="9.140625" style="8"/>
    <col min="7433" max="7433" width="10.28515625" style="8" bestFit="1" customWidth="1"/>
    <col min="7434" max="7435" width="9.28515625" style="8" bestFit="1" customWidth="1"/>
    <col min="7436" max="7436" width="9.140625" style="8"/>
    <col min="7437" max="7437" width="10.28515625" style="8" bestFit="1" customWidth="1"/>
    <col min="7438" max="7439" width="9.28515625" style="8" bestFit="1" customWidth="1"/>
    <col min="7440" max="7440" width="9.140625" style="8"/>
    <col min="7441" max="7441" width="10.28515625" style="8" bestFit="1" customWidth="1"/>
    <col min="7442" max="7443" width="9.28515625" style="8" bestFit="1" customWidth="1"/>
    <col min="7444" max="7444" width="9.140625" style="8"/>
    <col min="7445" max="7445" width="10.28515625" style="8" bestFit="1" customWidth="1"/>
    <col min="7446" max="7447" width="9.28515625" style="8" bestFit="1" customWidth="1"/>
    <col min="7448" max="7448" width="9.140625" style="8"/>
    <col min="7449" max="7449" width="10.28515625" style="8" bestFit="1" customWidth="1"/>
    <col min="7450" max="7451" width="9.28515625" style="8" bestFit="1" customWidth="1"/>
    <col min="7452" max="7452" width="9.140625" style="8"/>
    <col min="7453" max="7453" width="10.28515625" style="8" bestFit="1" customWidth="1"/>
    <col min="7454" max="7455" width="9.28515625" style="8" bestFit="1" customWidth="1"/>
    <col min="7456" max="7456" width="9.140625" style="8"/>
    <col min="7457" max="7457" width="10.28515625" style="8" bestFit="1" customWidth="1"/>
    <col min="7458" max="7459" width="9.28515625" style="8" bestFit="1" customWidth="1"/>
    <col min="7460" max="7460" width="9.140625" style="8"/>
    <col min="7461" max="7461" width="10.28515625" style="8" bestFit="1" customWidth="1"/>
    <col min="7462" max="7463" width="9.28515625" style="8" bestFit="1" customWidth="1"/>
    <col min="7464" max="7464" width="9.140625" style="8"/>
    <col min="7465" max="7465" width="10.28515625" style="8" bestFit="1" customWidth="1"/>
    <col min="7466" max="7467" width="9.28515625" style="8" bestFit="1" customWidth="1"/>
    <col min="7468" max="7468" width="9.140625" style="8"/>
    <col min="7469" max="7469" width="10.28515625" style="8" bestFit="1" customWidth="1"/>
    <col min="7470" max="7471" width="9.28515625" style="8" bestFit="1" customWidth="1"/>
    <col min="7472" max="7472" width="9.140625" style="8"/>
    <col min="7473" max="7473" width="10.28515625" style="8" bestFit="1" customWidth="1"/>
    <col min="7474" max="7475" width="9.28515625" style="8" bestFit="1" customWidth="1"/>
    <col min="7476" max="7476" width="9.140625" style="8"/>
    <col min="7477" max="7477" width="10.28515625" style="8" bestFit="1" customWidth="1"/>
    <col min="7478" max="7479" width="9.28515625" style="8" bestFit="1" customWidth="1"/>
    <col min="7480" max="7480" width="9.140625" style="8"/>
    <col min="7481" max="7481" width="10.28515625" style="8" bestFit="1" customWidth="1"/>
    <col min="7482" max="7483" width="9.28515625" style="8" bestFit="1" customWidth="1"/>
    <col min="7484" max="7484" width="9.140625" style="8"/>
    <col min="7485" max="7485" width="10.28515625" style="8" bestFit="1" customWidth="1"/>
    <col min="7486" max="7487" width="9.28515625" style="8" bestFit="1" customWidth="1"/>
    <col min="7488" max="7488" width="9.140625" style="8"/>
    <col min="7489" max="7489" width="10.28515625" style="8" bestFit="1" customWidth="1"/>
    <col min="7490" max="7491" width="9.28515625" style="8" bestFit="1" customWidth="1"/>
    <col min="7492" max="7492" width="9.140625" style="8"/>
    <col min="7493" max="7493" width="10.28515625" style="8" bestFit="1" customWidth="1"/>
    <col min="7494" max="7495" width="9.28515625" style="8" bestFit="1" customWidth="1"/>
    <col min="7496" max="7496" width="9.140625" style="8"/>
    <col min="7497" max="7497" width="10.28515625" style="8" bestFit="1" customWidth="1"/>
    <col min="7498" max="7499" width="9.28515625" style="8" bestFit="1" customWidth="1"/>
    <col min="7500" max="7500" width="9.140625" style="8"/>
    <col min="7501" max="7501" width="10.28515625" style="8" bestFit="1" customWidth="1"/>
    <col min="7502" max="7503" width="9.28515625" style="8" bestFit="1" customWidth="1"/>
    <col min="7504" max="7504" width="9.140625" style="8"/>
    <col min="7505" max="7505" width="10.28515625" style="8" bestFit="1" customWidth="1"/>
    <col min="7506" max="7507" width="9.28515625" style="8" bestFit="1" customWidth="1"/>
    <col min="7508" max="7508" width="9.140625" style="8"/>
    <col min="7509" max="7509" width="10.28515625" style="8" bestFit="1" customWidth="1"/>
    <col min="7510" max="7511" width="9.28515625" style="8" bestFit="1" customWidth="1"/>
    <col min="7512" max="7512" width="9.140625" style="8"/>
    <col min="7513" max="7513" width="10.28515625" style="8" bestFit="1" customWidth="1"/>
    <col min="7514" max="7515" width="9.28515625" style="8" bestFit="1" customWidth="1"/>
    <col min="7516" max="7516" width="9.140625" style="8"/>
    <col min="7517" max="7517" width="10.28515625" style="8" bestFit="1" customWidth="1"/>
    <col min="7518" max="7519" width="9.28515625" style="8" bestFit="1" customWidth="1"/>
    <col min="7520" max="7520" width="9.140625" style="8"/>
    <col min="7521" max="7521" width="10.28515625" style="8" bestFit="1" customWidth="1"/>
    <col min="7522" max="7523" width="9.28515625" style="8" bestFit="1" customWidth="1"/>
    <col min="7524" max="7524" width="9.140625" style="8"/>
    <col min="7525" max="7525" width="10.28515625" style="8" bestFit="1" customWidth="1"/>
    <col min="7526" max="7527" width="9.28515625" style="8" bestFit="1" customWidth="1"/>
    <col min="7528" max="7528" width="9.140625" style="8"/>
    <col min="7529" max="7529" width="10.28515625" style="8" bestFit="1" customWidth="1"/>
    <col min="7530" max="7531" width="9.28515625" style="8" bestFit="1" customWidth="1"/>
    <col min="7532" max="7532" width="9.140625" style="8"/>
    <col min="7533" max="7533" width="10.28515625" style="8" bestFit="1" customWidth="1"/>
    <col min="7534" max="7535" width="9.28515625" style="8" bestFit="1" customWidth="1"/>
    <col min="7536" max="7536" width="9.140625" style="8"/>
    <col min="7537" max="7537" width="10.28515625" style="8" bestFit="1" customWidth="1"/>
    <col min="7538" max="7539" width="9.28515625" style="8" bestFit="1" customWidth="1"/>
    <col min="7540" max="7540" width="9.140625" style="8"/>
    <col min="7541" max="7541" width="10.28515625" style="8" bestFit="1" customWidth="1"/>
    <col min="7542" max="7543" width="9.28515625" style="8" bestFit="1" customWidth="1"/>
    <col min="7544" max="7544" width="9.140625" style="8"/>
    <col min="7545" max="7545" width="10.28515625" style="8" bestFit="1" customWidth="1"/>
    <col min="7546" max="7547" width="9.28515625" style="8" bestFit="1" customWidth="1"/>
    <col min="7548" max="7548" width="9.140625" style="8"/>
    <col min="7549" max="7549" width="10.28515625" style="8" bestFit="1" customWidth="1"/>
    <col min="7550" max="7551" width="9.28515625" style="8" bestFit="1" customWidth="1"/>
    <col min="7552" max="7552" width="9.140625" style="8"/>
    <col min="7553" max="7553" width="10.28515625" style="8" bestFit="1" customWidth="1"/>
    <col min="7554" max="7555" width="9.28515625" style="8" bestFit="1" customWidth="1"/>
    <col min="7556" max="7556" width="9.140625" style="8"/>
    <col min="7557" max="7557" width="10.28515625" style="8" bestFit="1" customWidth="1"/>
    <col min="7558" max="7559" width="9.28515625" style="8" bestFit="1" customWidth="1"/>
    <col min="7560" max="7560" width="9.140625" style="8"/>
    <col min="7561" max="7561" width="10.28515625" style="8" bestFit="1" customWidth="1"/>
    <col min="7562" max="7563" width="9.28515625" style="8" bestFit="1" customWidth="1"/>
    <col min="7564" max="7564" width="9.140625" style="8"/>
    <col min="7565" max="7565" width="10.28515625" style="8" bestFit="1" customWidth="1"/>
    <col min="7566" max="7567" width="9.28515625" style="8" bestFit="1" customWidth="1"/>
    <col min="7568" max="7568" width="9.140625" style="8"/>
    <col min="7569" max="7569" width="10.28515625" style="8" bestFit="1" customWidth="1"/>
    <col min="7570" max="7571" width="9.28515625" style="8" bestFit="1" customWidth="1"/>
    <col min="7572" max="7572" width="9.140625" style="8"/>
    <col min="7573" max="7573" width="10.28515625" style="8" bestFit="1" customWidth="1"/>
    <col min="7574" max="7575" width="9.28515625" style="8" bestFit="1" customWidth="1"/>
    <col min="7576" max="7576" width="9.140625" style="8"/>
    <col min="7577" max="7577" width="10.28515625" style="8" bestFit="1" customWidth="1"/>
    <col min="7578" max="7579" width="9.28515625" style="8" bestFit="1" customWidth="1"/>
    <col min="7580" max="7580" width="9.140625" style="8"/>
    <col min="7581" max="7581" width="10.28515625" style="8" bestFit="1" customWidth="1"/>
    <col min="7582" max="7583" width="9.28515625" style="8" bestFit="1" customWidth="1"/>
    <col min="7584" max="7584" width="9.140625" style="8"/>
    <col min="7585" max="7585" width="10.28515625" style="8" bestFit="1" customWidth="1"/>
    <col min="7586" max="7587" width="9.28515625" style="8" bestFit="1" customWidth="1"/>
    <col min="7588" max="7588" width="9.140625" style="8"/>
    <col min="7589" max="7589" width="10.28515625" style="8" bestFit="1" customWidth="1"/>
    <col min="7590" max="7591" width="9.28515625" style="8" bestFit="1" customWidth="1"/>
    <col min="7592" max="7592" width="9.140625" style="8"/>
    <col min="7593" max="7593" width="10.28515625" style="8" bestFit="1" customWidth="1"/>
    <col min="7594" max="7595" width="9.28515625" style="8" bestFit="1" customWidth="1"/>
    <col min="7596" max="7596" width="9.140625" style="8"/>
    <col min="7597" max="7597" width="10.28515625" style="8" bestFit="1" customWidth="1"/>
    <col min="7598" max="7599" width="9.28515625" style="8" bestFit="1" customWidth="1"/>
    <col min="7600" max="7600" width="9.140625" style="8"/>
    <col min="7601" max="7601" width="10.28515625" style="8" bestFit="1" customWidth="1"/>
    <col min="7602" max="7603" width="9.28515625" style="8" bestFit="1" customWidth="1"/>
    <col min="7604" max="7604" width="9.140625" style="8"/>
    <col min="7605" max="7605" width="10.28515625" style="8" bestFit="1" customWidth="1"/>
    <col min="7606" max="7607" width="9.28515625" style="8" bestFit="1" customWidth="1"/>
    <col min="7608" max="7608" width="9.140625" style="8"/>
    <col min="7609" max="7609" width="10.28515625" style="8" bestFit="1" customWidth="1"/>
    <col min="7610" max="7611" width="9.28515625" style="8" bestFit="1" customWidth="1"/>
    <col min="7612" max="7612" width="9.140625" style="8"/>
    <col min="7613" max="7613" width="10.28515625" style="8" bestFit="1" customWidth="1"/>
    <col min="7614" max="7615" width="9.28515625" style="8" bestFit="1" customWidth="1"/>
    <col min="7616" max="7616" width="9.140625" style="8"/>
    <col min="7617" max="7617" width="10.28515625" style="8" bestFit="1" customWidth="1"/>
    <col min="7618" max="7619" width="9.28515625" style="8" bestFit="1" customWidth="1"/>
    <col min="7620" max="7620" width="9.140625" style="8"/>
    <col min="7621" max="7621" width="10.28515625" style="8" bestFit="1" customWidth="1"/>
    <col min="7622" max="7623" width="9.28515625" style="8" bestFit="1" customWidth="1"/>
    <col min="7624" max="7624" width="9.140625" style="8"/>
    <col min="7625" max="7625" width="10.28515625" style="8" bestFit="1" customWidth="1"/>
    <col min="7626" max="7627" width="9.28515625" style="8" bestFit="1" customWidth="1"/>
    <col min="7628" max="7628" width="9.140625" style="8"/>
    <col min="7629" max="7629" width="10.28515625" style="8" bestFit="1" customWidth="1"/>
    <col min="7630" max="7631" width="9.28515625" style="8" bestFit="1" customWidth="1"/>
    <col min="7632" max="7632" width="9.140625" style="8"/>
    <col min="7633" max="7633" width="10.28515625" style="8" bestFit="1" customWidth="1"/>
    <col min="7634" max="7635" width="9.28515625" style="8" bestFit="1" customWidth="1"/>
    <col min="7636" max="7636" width="9.140625" style="8"/>
    <col min="7637" max="7637" width="10.28515625" style="8" bestFit="1" customWidth="1"/>
    <col min="7638" max="7639" width="9.28515625" style="8" bestFit="1" customWidth="1"/>
    <col min="7640" max="7640" width="9.140625" style="8"/>
    <col min="7641" max="7641" width="10.28515625" style="8" bestFit="1" customWidth="1"/>
    <col min="7642" max="7643" width="9.28515625" style="8" bestFit="1" customWidth="1"/>
    <col min="7644" max="7644" width="9.140625" style="8"/>
    <col min="7645" max="7645" width="10.28515625" style="8" bestFit="1" customWidth="1"/>
    <col min="7646" max="7647" width="9.28515625" style="8" bestFit="1" customWidth="1"/>
    <col min="7648" max="7648" width="9.140625" style="8"/>
    <col min="7649" max="7649" width="10.28515625" style="8" bestFit="1" customWidth="1"/>
    <col min="7650" max="7651" width="9.28515625" style="8" bestFit="1" customWidth="1"/>
    <col min="7652" max="7652" width="9.140625" style="8"/>
    <col min="7653" max="7653" width="10.28515625" style="8" bestFit="1" customWidth="1"/>
    <col min="7654" max="7655" width="9.28515625" style="8" bestFit="1" customWidth="1"/>
    <col min="7656" max="7656" width="9.140625" style="8"/>
    <col min="7657" max="7657" width="10.28515625" style="8" bestFit="1" customWidth="1"/>
    <col min="7658" max="7659" width="9.28515625" style="8" bestFit="1" customWidth="1"/>
    <col min="7660" max="7660" width="9.140625" style="8"/>
    <col min="7661" max="7661" width="10.28515625" style="8" bestFit="1" customWidth="1"/>
    <col min="7662" max="7663" width="9.28515625" style="8" bestFit="1" customWidth="1"/>
    <col min="7664" max="7664" width="9.140625" style="8"/>
    <col min="7665" max="7665" width="10.28515625" style="8" bestFit="1" customWidth="1"/>
    <col min="7666" max="7667" width="9.28515625" style="8" bestFit="1" customWidth="1"/>
    <col min="7668" max="7668" width="9.140625" style="8"/>
    <col min="7669" max="7669" width="10.28515625" style="8" bestFit="1" customWidth="1"/>
    <col min="7670" max="7671" width="9.28515625" style="8" bestFit="1" customWidth="1"/>
    <col min="7672" max="7672" width="9.140625" style="8"/>
    <col min="7673" max="7673" width="10.28515625" style="8" bestFit="1" customWidth="1"/>
    <col min="7674" max="7675" width="9.28515625" style="8" bestFit="1" customWidth="1"/>
    <col min="7676" max="7676" width="9.140625" style="8"/>
    <col min="7677" max="7677" width="10.28515625" style="8" bestFit="1" customWidth="1"/>
    <col min="7678" max="7679" width="9.28515625" style="8" bestFit="1" customWidth="1"/>
    <col min="7680" max="7680" width="9.140625" style="8"/>
    <col min="7681" max="7681" width="10.28515625" style="8" bestFit="1" customWidth="1"/>
    <col min="7682" max="7683" width="9.28515625" style="8" bestFit="1" customWidth="1"/>
    <col min="7684" max="7684" width="9.140625" style="8"/>
    <col min="7685" max="7685" width="10.28515625" style="8" bestFit="1" customWidth="1"/>
    <col min="7686" max="7687" width="9.28515625" style="8" bestFit="1" customWidth="1"/>
    <col min="7688" max="7688" width="9.140625" style="8"/>
    <col min="7689" max="7689" width="10.28515625" style="8" bestFit="1" customWidth="1"/>
    <col min="7690" max="7691" width="9.28515625" style="8" bestFit="1" customWidth="1"/>
    <col min="7692" max="7692" width="9.140625" style="8"/>
    <col min="7693" max="7693" width="10.28515625" style="8" bestFit="1" customWidth="1"/>
    <col min="7694" max="7695" width="9.28515625" style="8" bestFit="1" customWidth="1"/>
    <col min="7696" max="7696" width="9.140625" style="8"/>
    <col min="7697" max="7697" width="10.28515625" style="8" bestFit="1" customWidth="1"/>
    <col min="7698" max="7699" width="9.28515625" style="8" bestFit="1" customWidth="1"/>
    <col min="7700" max="7700" width="9.140625" style="8"/>
    <col min="7701" max="7701" width="10.28515625" style="8" bestFit="1" customWidth="1"/>
    <col min="7702" max="7703" width="9.28515625" style="8" bestFit="1" customWidth="1"/>
    <col min="7704" max="7704" width="9.140625" style="8"/>
    <col min="7705" max="7705" width="10.28515625" style="8" bestFit="1" customWidth="1"/>
    <col min="7706" max="7707" width="9.28515625" style="8" bestFit="1" customWidth="1"/>
    <col min="7708" max="7708" width="9.140625" style="8"/>
    <col min="7709" max="7709" width="10.28515625" style="8" bestFit="1" customWidth="1"/>
    <col min="7710" max="7711" width="9.28515625" style="8" bestFit="1" customWidth="1"/>
    <col min="7712" max="7712" width="9.140625" style="8"/>
    <col min="7713" max="7713" width="10.28515625" style="8" bestFit="1" customWidth="1"/>
    <col min="7714" max="7715" width="9.28515625" style="8" bestFit="1" customWidth="1"/>
    <col min="7716" max="7716" width="9.140625" style="8"/>
    <col min="7717" max="7717" width="10.28515625" style="8" bestFit="1" customWidth="1"/>
    <col min="7718" max="7719" width="9.28515625" style="8" bestFit="1" customWidth="1"/>
    <col min="7720" max="7720" width="9.140625" style="8"/>
    <col min="7721" max="7721" width="10.28515625" style="8" bestFit="1" customWidth="1"/>
    <col min="7722" max="7723" width="9.28515625" style="8" bestFit="1" customWidth="1"/>
    <col min="7724" max="7724" width="9.140625" style="8"/>
    <col min="7725" max="7725" width="10.28515625" style="8" bestFit="1" customWidth="1"/>
    <col min="7726" max="7727" width="9.28515625" style="8" bestFit="1" customWidth="1"/>
    <col min="7728" max="7728" width="9.140625" style="8"/>
    <col min="7729" max="7729" width="10.28515625" style="8" bestFit="1" customWidth="1"/>
    <col min="7730" max="7731" width="9.28515625" style="8" bestFit="1" customWidth="1"/>
    <col min="7732" max="7732" width="9.140625" style="8"/>
    <col min="7733" max="7733" width="10.28515625" style="8" bestFit="1" customWidth="1"/>
    <col min="7734" max="7735" width="9.28515625" style="8" bestFit="1" customWidth="1"/>
    <col min="7736" max="7736" width="9.140625" style="8"/>
    <col min="7737" max="7737" width="10.28515625" style="8" bestFit="1" customWidth="1"/>
    <col min="7738" max="7739" width="9.28515625" style="8" bestFit="1" customWidth="1"/>
    <col min="7740" max="7740" width="9.140625" style="8"/>
    <col min="7741" max="7741" width="10.28515625" style="8" bestFit="1" customWidth="1"/>
    <col min="7742" max="7743" width="9.28515625" style="8" bestFit="1" customWidth="1"/>
    <col min="7744" max="7744" width="9.140625" style="8"/>
    <col min="7745" max="7745" width="10.28515625" style="8" bestFit="1" customWidth="1"/>
    <col min="7746" max="7747" width="9.28515625" style="8" bestFit="1" customWidth="1"/>
    <col min="7748" max="7748" width="9.140625" style="8"/>
    <col min="7749" max="7749" width="10.28515625" style="8" bestFit="1" customWidth="1"/>
    <col min="7750" max="7751" width="9.28515625" style="8" bestFit="1" customWidth="1"/>
    <col min="7752" max="7752" width="9.140625" style="8"/>
    <col min="7753" max="7753" width="10.28515625" style="8" bestFit="1" customWidth="1"/>
    <col min="7754" max="7755" width="9.28515625" style="8" bestFit="1" customWidth="1"/>
    <col min="7756" max="7756" width="9.140625" style="8"/>
    <col min="7757" max="7757" width="10.28515625" style="8" bestFit="1" customWidth="1"/>
    <col min="7758" max="7759" width="9.28515625" style="8" bestFit="1" customWidth="1"/>
    <col min="7760" max="7760" width="9.140625" style="8"/>
    <col min="7761" max="7761" width="10.28515625" style="8" bestFit="1" customWidth="1"/>
    <col min="7762" max="7763" width="9.28515625" style="8" bestFit="1" customWidth="1"/>
    <col min="7764" max="7764" width="9.140625" style="8"/>
    <col min="7765" max="7765" width="10.28515625" style="8" bestFit="1" customWidth="1"/>
    <col min="7766" max="7767" width="9.28515625" style="8" bestFit="1" customWidth="1"/>
    <col min="7768" max="7768" width="9.140625" style="8"/>
    <col min="7769" max="7769" width="10.28515625" style="8" bestFit="1" customWidth="1"/>
    <col min="7770" max="7771" width="9.28515625" style="8" bestFit="1" customWidth="1"/>
    <col min="7772" max="7772" width="9.140625" style="8"/>
    <col min="7773" max="7773" width="10.28515625" style="8" bestFit="1" customWidth="1"/>
    <col min="7774" max="7775" width="9.28515625" style="8" bestFit="1" customWidth="1"/>
    <col min="7776" max="7776" width="9.140625" style="8"/>
    <col min="7777" max="7777" width="10.28515625" style="8" bestFit="1" customWidth="1"/>
    <col min="7778" max="7779" width="9.28515625" style="8" bestFit="1" customWidth="1"/>
    <col min="7780" max="7780" width="9.140625" style="8"/>
    <col min="7781" max="7781" width="10.28515625" style="8" bestFit="1" customWidth="1"/>
    <col min="7782" max="7783" width="9.28515625" style="8" bestFit="1" customWidth="1"/>
    <col min="7784" max="7784" width="9.140625" style="8"/>
    <col min="7785" max="7785" width="10.28515625" style="8" bestFit="1" customWidth="1"/>
    <col min="7786" max="7787" width="9.28515625" style="8" bestFit="1" customWidth="1"/>
    <col min="7788" max="7788" width="9.140625" style="8"/>
    <col min="7789" max="7789" width="10.28515625" style="8" bestFit="1" customWidth="1"/>
    <col min="7790" max="7791" width="9.28515625" style="8" bestFit="1" customWidth="1"/>
    <col min="7792" max="7792" width="9.140625" style="8"/>
    <col min="7793" max="7793" width="10.28515625" style="8" bestFit="1" customWidth="1"/>
    <col min="7794" max="7795" width="9.28515625" style="8" bestFit="1" customWidth="1"/>
    <col min="7796" max="7796" width="9.140625" style="8"/>
    <col min="7797" max="7797" width="10.28515625" style="8" bestFit="1" customWidth="1"/>
    <col min="7798" max="7799" width="9.28515625" style="8" bestFit="1" customWidth="1"/>
    <col min="7800" max="7800" width="9.140625" style="8"/>
    <col min="7801" max="7801" width="10.28515625" style="8" bestFit="1" customWidth="1"/>
    <col min="7802" max="7803" width="9.28515625" style="8" bestFit="1" customWidth="1"/>
    <col min="7804" max="7804" width="9.140625" style="8"/>
    <col min="7805" max="7805" width="10.28515625" style="8" bestFit="1" customWidth="1"/>
    <col min="7806" max="7807" width="9.28515625" style="8" bestFit="1" customWidth="1"/>
    <col min="7808" max="7808" width="9.140625" style="8"/>
    <col min="7809" max="7809" width="10.28515625" style="8" bestFit="1" customWidth="1"/>
    <col min="7810" max="7811" width="9.28515625" style="8" bestFit="1" customWidth="1"/>
    <col min="7812" max="7812" width="9.140625" style="8"/>
    <col min="7813" max="7813" width="10.28515625" style="8" bestFit="1" customWidth="1"/>
    <col min="7814" max="7815" width="9.28515625" style="8" bestFit="1" customWidth="1"/>
    <col min="7816" max="7816" width="9.140625" style="8"/>
    <col min="7817" max="7817" width="10.28515625" style="8" bestFit="1" customWidth="1"/>
    <col min="7818" max="7819" width="9.28515625" style="8" bestFit="1" customWidth="1"/>
    <col min="7820" max="7820" width="9.140625" style="8"/>
    <col min="7821" max="7821" width="10.28515625" style="8" bestFit="1" customWidth="1"/>
    <col min="7822" max="7823" width="9.28515625" style="8" bestFit="1" customWidth="1"/>
    <col min="7824" max="7824" width="9.140625" style="8"/>
    <col min="7825" max="7825" width="10.28515625" style="8" bestFit="1" customWidth="1"/>
    <col min="7826" max="7827" width="9.28515625" style="8" bestFit="1" customWidth="1"/>
    <col min="7828" max="7828" width="9.140625" style="8"/>
    <col min="7829" max="7829" width="10.28515625" style="8" bestFit="1" customWidth="1"/>
    <col min="7830" max="7831" width="9.28515625" style="8" bestFit="1" customWidth="1"/>
    <col min="7832" max="7832" width="9.140625" style="8"/>
    <col min="7833" max="7833" width="10.28515625" style="8" bestFit="1" customWidth="1"/>
    <col min="7834" max="7835" width="9.28515625" style="8" bestFit="1" customWidth="1"/>
    <col min="7836" max="7836" width="9.140625" style="8"/>
    <col min="7837" max="7837" width="10.28515625" style="8" bestFit="1" customWidth="1"/>
    <col min="7838" max="7839" width="9.28515625" style="8" bestFit="1" customWidth="1"/>
    <col min="7840" max="7840" width="9.140625" style="8"/>
    <col min="7841" max="7841" width="10.28515625" style="8" bestFit="1" customWidth="1"/>
    <col min="7842" max="7843" width="9.28515625" style="8" bestFit="1" customWidth="1"/>
    <col min="7844" max="7844" width="9.140625" style="8"/>
    <col min="7845" max="7845" width="10.28515625" style="8" bestFit="1" customWidth="1"/>
    <col min="7846" max="7847" width="9.28515625" style="8" bestFit="1" customWidth="1"/>
    <col min="7848" max="7848" width="9.140625" style="8"/>
    <col min="7849" max="7849" width="10.28515625" style="8" bestFit="1" customWidth="1"/>
    <col min="7850" max="7851" width="9.28515625" style="8" bestFit="1" customWidth="1"/>
    <col min="7852" max="7852" width="9.140625" style="8"/>
    <col min="7853" max="7853" width="10.28515625" style="8" bestFit="1" customWidth="1"/>
    <col min="7854" max="7855" width="9.28515625" style="8" bestFit="1" customWidth="1"/>
    <col min="7856" max="7856" width="9.140625" style="8"/>
    <col min="7857" max="7857" width="10.28515625" style="8" bestFit="1" customWidth="1"/>
    <col min="7858" max="7859" width="9.28515625" style="8" bestFit="1" customWidth="1"/>
    <col min="7860" max="7860" width="9.140625" style="8"/>
    <col min="7861" max="7861" width="10.28515625" style="8" bestFit="1" customWidth="1"/>
    <col min="7862" max="7863" width="9.28515625" style="8" bestFit="1" customWidth="1"/>
    <col min="7864" max="7864" width="9.140625" style="8"/>
    <col min="7865" max="7865" width="10.28515625" style="8" bestFit="1" customWidth="1"/>
    <col min="7866" max="7867" width="9.28515625" style="8" bestFit="1" customWidth="1"/>
    <col min="7868" max="7868" width="9.140625" style="8"/>
    <col min="7869" max="7869" width="10.28515625" style="8" bestFit="1" customWidth="1"/>
    <col min="7870" max="7871" width="9.28515625" style="8" bestFit="1" customWidth="1"/>
    <col min="7872" max="7872" width="9.140625" style="8"/>
    <col min="7873" max="7873" width="10.28515625" style="8" bestFit="1" customWidth="1"/>
    <col min="7874" max="7875" width="9.28515625" style="8" bestFit="1" customWidth="1"/>
    <col min="7876" max="7876" width="9.140625" style="8"/>
    <col min="7877" max="7877" width="10.28515625" style="8" bestFit="1" customWidth="1"/>
    <col min="7878" max="7879" width="9.28515625" style="8" bestFit="1" customWidth="1"/>
    <col min="7880" max="7880" width="9.140625" style="8"/>
    <col min="7881" max="7881" width="10.28515625" style="8" bestFit="1" customWidth="1"/>
    <col min="7882" max="7883" width="9.28515625" style="8" bestFit="1" customWidth="1"/>
    <col min="7884" max="7884" width="9.140625" style="8"/>
    <col min="7885" max="7885" width="10.28515625" style="8" bestFit="1" customWidth="1"/>
    <col min="7886" max="7887" width="9.28515625" style="8" bestFit="1" customWidth="1"/>
    <col min="7888" max="7888" width="9.140625" style="8"/>
    <col min="7889" max="7889" width="10.28515625" style="8" bestFit="1" customWidth="1"/>
    <col min="7890" max="7891" width="9.28515625" style="8" bestFit="1" customWidth="1"/>
    <col min="7892" max="7892" width="9.140625" style="8"/>
    <col min="7893" max="7893" width="10.28515625" style="8" bestFit="1" customWidth="1"/>
    <col min="7894" max="7895" width="9.28515625" style="8" bestFit="1" customWidth="1"/>
    <col min="7896" max="7896" width="9.140625" style="8"/>
    <col min="7897" max="7897" width="10.28515625" style="8" bestFit="1" customWidth="1"/>
    <col min="7898" max="7899" width="9.28515625" style="8" bestFit="1" customWidth="1"/>
    <col min="7900" max="7900" width="9.140625" style="8"/>
    <col min="7901" max="7901" width="10.28515625" style="8" bestFit="1" customWidth="1"/>
    <col min="7902" max="7903" width="9.28515625" style="8" bestFit="1" customWidth="1"/>
    <col min="7904" max="7904" width="9.140625" style="8"/>
    <col min="7905" max="7905" width="10.28515625" style="8" bestFit="1" customWidth="1"/>
    <col min="7906" max="7907" width="9.28515625" style="8" bestFit="1" customWidth="1"/>
    <col min="7908" max="7908" width="9.140625" style="8"/>
    <col min="7909" max="7909" width="10.28515625" style="8" bestFit="1" customWidth="1"/>
    <col min="7910" max="7911" width="9.28515625" style="8" bestFit="1" customWidth="1"/>
    <col min="7912" max="7912" width="9.140625" style="8"/>
    <col min="7913" max="7913" width="10.28515625" style="8" bestFit="1" customWidth="1"/>
    <col min="7914" max="7915" width="9.28515625" style="8" bestFit="1" customWidth="1"/>
    <col min="7916" max="7916" width="9.140625" style="8"/>
    <col min="7917" max="7917" width="10.28515625" style="8" bestFit="1" customWidth="1"/>
    <col min="7918" max="7919" width="9.28515625" style="8" bestFit="1" customWidth="1"/>
    <col min="7920" max="7920" width="9.140625" style="8"/>
    <col min="7921" max="7921" width="10.28515625" style="8" bestFit="1" customWidth="1"/>
    <col min="7922" max="7923" width="9.28515625" style="8" bestFit="1" customWidth="1"/>
    <col min="7924" max="7924" width="9.140625" style="8"/>
    <col min="7925" max="7925" width="10.28515625" style="8" bestFit="1" customWidth="1"/>
    <col min="7926" max="7927" width="9.28515625" style="8" bestFit="1" customWidth="1"/>
    <col min="7928" max="7928" width="9.140625" style="8"/>
    <col min="7929" max="7929" width="10.28515625" style="8" bestFit="1" customWidth="1"/>
    <col min="7930" max="7931" width="9.28515625" style="8" bestFit="1" customWidth="1"/>
    <col min="7932" max="7932" width="9.140625" style="8"/>
    <col min="7933" max="7933" width="10.28515625" style="8" bestFit="1" customWidth="1"/>
    <col min="7934" max="7935" width="9.28515625" style="8" bestFit="1" customWidth="1"/>
    <col min="7936" max="7936" width="9.140625" style="8"/>
    <col min="7937" max="7937" width="10.28515625" style="8" bestFit="1" customWidth="1"/>
    <col min="7938" max="7939" width="9.28515625" style="8" bestFit="1" customWidth="1"/>
    <col min="7940" max="7940" width="9.140625" style="8"/>
    <col min="7941" max="7941" width="10.28515625" style="8" bestFit="1" customWidth="1"/>
    <col min="7942" max="7943" width="9.28515625" style="8" bestFit="1" customWidth="1"/>
    <col min="7944" max="7944" width="9.140625" style="8"/>
    <col min="7945" max="7945" width="10.28515625" style="8" bestFit="1" customWidth="1"/>
    <col min="7946" max="7947" width="9.28515625" style="8" bestFit="1" customWidth="1"/>
    <col min="7948" max="7948" width="9.140625" style="8"/>
    <col min="7949" max="7949" width="10.28515625" style="8" bestFit="1" customWidth="1"/>
    <col min="7950" max="7951" width="9.28515625" style="8" bestFit="1" customWidth="1"/>
    <col min="7952" max="7952" width="9.140625" style="8"/>
    <col min="7953" max="7953" width="10.28515625" style="8" bestFit="1" customWidth="1"/>
    <col min="7954" max="7955" width="9.28515625" style="8" bestFit="1" customWidth="1"/>
    <col min="7956" max="7956" width="9.140625" style="8"/>
    <col min="7957" max="7957" width="10.28515625" style="8" bestFit="1" customWidth="1"/>
    <col min="7958" max="7959" width="9.28515625" style="8" bestFit="1" customWidth="1"/>
    <col min="7960" max="7960" width="9.140625" style="8"/>
    <col min="7961" max="7961" width="10.28515625" style="8" bestFit="1" customWidth="1"/>
    <col min="7962" max="7963" width="9.28515625" style="8" bestFit="1" customWidth="1"/>
    <col min="7964" max="7964" width="9.140625" style="8"/>
    <col min="7965" max="7965" width="10.28515625" style="8" bestFit="1" customWidth="1"/>
    <col min="7966" max="7967" width="9.28515625" style="8" bestFit="1" customWidth="1"/>
    <col min="7968" max="7968" width="9.140625" style="8"/>
    <col min="7969" max="7969" width="10.28515625" style="8" bestFit="1" customWidth="1"/>
    <col min="7970" max="7971" width="9.28515625" style="8" bestFit="1" customWidth="1"/>
    <col min="7972" max="7972" width="9.140625" style="8"/>
    <col min="7973" max="7973" width="10.28515625" style="8" bestFit="1" customWidth="1"/>
    <col min="7974" max="7975" width="9.28515625" style="8" bestFit="1" customWidth="1"/>
    <col min="7976" max="7976" width="9.140625" style="8"/>
    <col min="7977" max="7977" width="10.28515625" style="8" bestFit="1" customWidth="1"/>
    <col min="7978" max="7979" width="9.28515625" style="8" bestFit="1" customWidth="1"/>
    <col min="7980" max="7980" width="9.140625" style="8"/>
    <col min="7981" max="7981" width="10.28515625" style="8" bestFit="1" customWidth="1"/>
    <col min="7982" max="7983" width="9.28515625" style="8" bestFit="1" customWidth="1"/>
    <col min="7984" max="7984" width="9.140625" style="8"/>
    <col min="7985" max="7985" width="10.28515625" style="8" bestFit="1" customWidth="1"/>
    <col min="7986" max="7987" width="9.28515625" style="8" bestFit="1" customWidth="1"/>
    <col min="7988" max="7988" width="9.140625" style="8"/>
    <col min="7989" max="7989" width="10.28515625" style="8" bestFit="1" customWidth="1"/>
    <col min="7990" max="7991" width="9.28515625" style="8" bestFit="1" customWidth="1"/>
    <col min="7992" max="7992" width="9.140625" style="8"/>
    <col min="7993" max="7993" width="10.28515625" style="8" bestFit="1" customWidth="1"/>
    <col min="7994" max="7995" width="9.28515625" style="8" bestFit="1" customWidth="1"/>
    <col min="7996" max="7996" width="9.140625" style="8"/>
    <col min="7997" max="7997" width="10.28515625" style="8" bestFit="1" customWidth="1"/>
    <col min="7998" max="7999" width="9.28515625" style="8" bestFit="1" customWidth="1"/>
    <col min="8000" max="8000" width="9.140625" style="8"/>
    <col min="8001" max="8001" width="10.28515625" style="8" bestFit="1" customWidth="1"/>
    <col min="8002" max="8003" width="9.28515625" style="8" bestFit="1" customWidth="1"/>
    <col min="8004" max="8004" width="9.140625" style="8"/>
    <col min="8005" max="8005" width="10.28515625" style="8" bestFit="1" customWidth="1"/>
    <col min="8006" max="8007" width="9.28515625" style="8" bestFit="1" customWidth="1"/>
    <col min="8008" max="8008" width="9.140625" style="8"/>
    <col min="8009" max="8009" width="10.28515625" style="8" bestFit="1" customWidth="1"/>
    <col min="8010" max="8011" width="9.28515625" style="8" bestFit="1" customWidth="1"/>
    <col min="8012" max="8012" width="9.140625" style="8"/>
    <col min="8013" max="8013" width="10.28515625" style="8" bestFit="1" customWidth="1"/>
    <col min="8014" max="8015" width="9.28515625" style="8" bestFit="1" customWidth="1"/>
    <col min="8016" max="8016" width="9.140625" style="8"/>
    <col min="8017" max="8017" width="10.28515625" style="8" bestFit="1" customWidth="1"/>
    <col min="8018" max="8019" width="9.28515625" style="8" bestFit="1" customWidth="1"/>
    <col min="8020" max="8020" width="9.140625" style="8"/>
    <col min="8021" max="8021" width="10.28515625" style="8" bestFit="1" customWidth="1"/>
    <col min="8022" max="8023" width="9.28515625" style="8" bestFit="1" customWidth="1"/>
    <col min="8024" max="8024" width="9.140625" style="8"/>
    <col min="8025" max="8025" width="10.28515625" style="8" bestFit="1" customWidth="1"/>
    <col min="8026" max="8027" width="9.28515625" style="8" bestFit="1" customWidth="1"/>
    <col min="8028" max="8028" width="9.140625" style="8"/>
    <col min="8029" max="8029" width="10.28515625" style="8" bestFit="1" customWidth="1"/>
    <col min="8030" max="8031" width="9.28515625" style="8" bestFit="1" customWidth="1"/>
    <col min="8032" max="8032" width="9.140625" style="8"/>
    <col min="8033" max="8033" width="10.28515625" style="8" bestFit="1" customWidth="1"/>
    <col min="8034" max="8035" width="9.28515625" style="8" bestFit="1" customWidth="1"/>
    <col min="8036" max="8036" width="9.140625" style="8"/>
    <col min="8037" max="8037" width="10.28515625" style="8" bestFit="1" customWidth="1"/>
    <col min="8038" max="8039" width="9.28515625" style="8" bestFit="1" customWidth="1"/>
    <col min="8040" max="8040" width="9.140625" style="8"/>
    <col min="8041" max="8041" width="10.28515625" style="8" bestFit="1" customWidth="1"/>
    <col min="8042" max="8043" width="9.28515625" style="8" bestFit="1" customWidth="1"/>
    <col min="8044" max="8044" width="9.140625" style="8"/>
    <col min="8045" max="8045" width="10.28515625" style="8" bestFit="1" customWidth="1"/>
    <col min="8046" max="8047" width="9.28515625" style="8" bestFit="1" customWidth="1"/>
    <col min="8048" max="8048" width="9.140625" style="8"/>
    <col min="8049" max="8049" width="10.28515625" style="8" bestFit="1" customWidth="1"/>
    <col min="8050" max="8051" width="9.28515625" style="8" bestFit="1" customWidth="1"/>
    <col min="8052" max="8052" width="9.140625" style="8"/>
    <col min="8053" max="8053" width="10.28515625" style="8" bestFit="1" customWidth="1"/>
    <col min="8054" max="8055" width="9.28515625" style="8" bestFit="1" customWidth="1"/>
    <col min="8056" max="8056" width="9.140625" style="8"/>
    <col min="8057" max="8057" width="10.28515625" style="8" bestFit="1" customWidth="1"/>
    <col min="8058" max="8059" width="9.28515625" style="8" bestFit="1" customWidth="1"/>
    <col min="8060" max="8060" width="9.140625" style="8"/>
    <col min="8061" max="8061" width="10.28515625" style="8" bestFit="1" customWidth="1"/>
    <col min="8062" max="8063" width="9.28515625" style="8" bestFit="1" customWidth="1"/>
    <col min="8064" max="8064" width="9.140625" style="8"/>
    <col min="8065" max="8065" width="10.28515625" style="8" bestFit="1" customWidth="1"/>
    <col min="8066" max="8067" width="9.28515625" style="8" bestFit="1" customWidth="1"/>
    <col min="8068" max="8068" width="9.140625" style="8"/>
    <col min="8069" max="8069" width="10.28515625" style="8" bestFit="1" customWidth="1"/>
    <col min="8070" max="8071" width="9.28515625" style="8" bestFit="1" customWidth="1"/>
    <col min="8072" max="8072" width="9.140625" style="8"/>
    <col min="8073" max="8073" width="10.28515625" style="8" bestFit="1" customWidth="1"/>
    <col min="8074" max="8075" width="9.28515625" style="8" bestFit="1" customWidth="1"/>
    <col min="8076" max="8076" width="9.140625" style="8"/>
    <col min="8077" max="8077" width="10.28515625" style="8" bestFit="1" customWidth="1"/>
    <col min="8078" max="8079" width="9.28515625" style="8" bestFit="1" customWidth="1"/>
    <col min="8080" max="8080" width="9.140625" style="8"/>
    <col min="8081" max="8081" width="10.28515625" style="8" bestFit="1" customWidth="1"/>
    <col min="8082" max="8083" width="9.28515625" style="8" bestFit="1" customWidth="1"/>
    <col min="8084" max="8084" width="9.140625" style="8"/>
    <col min="8085" max="8085" width="10.28515625" style="8" bestFit="1" customWidth="1"/>
    <col min="8086" max="8087" width="9.28515625" style="8" bestFit="1" customWidth="1"/>
    <col min="8088" max="8088" width="9.140625" style="8"/>
    <col min="8089" max="8089" width="10.28515625" style="8" bestFit="1" customWidth="1"/>
    <col min="8090" max="8091" width="9.28515625" style="8" bestFit="1" customWidth="1"/>
    <col min="8092" max="8092" width="9.140625" style="8"/>
    <col min="8093" max="8093" width="10.28515625" style="8" bestFit="1" customWidth="1"/>
    <col min="8094" max="8095" width="9.28515625" style="8" bestFit="1" customWidth="1"/>
    <col min="8096" max="8096" width="9.140625" style="8"/>
    <col min="8097" max="8097" width="10.28515625" style="8" bestFit="1" customWidth="1"/>
    <col min="8098" max="8099" width="9.28515625" style="8" bestFit="1" customWidth="1"/>
    <col min="8100" max="8100" width="9.140625" style="8"/>
    <col min="8101" max="8101" width="10.28515625" style="8" bestFit="1" customWidth="1"/>
    <col min="8102" max="8103" width="9.28515625" style="8" bestFit="1" customWidth="1"/>
    <col min="8104" max="8104" width="9.140625" style="8"/>
    <col min="8105" max="8105" width="10.28515625" style="8" bestFit="1" customWidth="1"/>
    <col min="8106" max="8107" width="9.28515625" style="8" bestFit="1" customWidth="1"/>
    <col min="8108" max="8108" width="9.140625" style="8"/>
    <col min="8109" max="8109" width="10.28515625" style="8" bestFit="1" customWidth="1"/>
    <col min="8110" max="8111" width="9.28515625" style="8" bestFit="1" customWidth="1"/>
    <col min="8112" max="8112" width="9.140625" style="8"/>
    <col min="8113" max="8113" width="10.28515625" style="8" bestFit="1" customWidth="1"/>
    <col min="8114" max="8115" width="9.28515625" style="8" bestFit="1" customWidth="1"/>
    <col min="8116" max="8116" width="9.140625" style="8"/>
    <col min="8117" max="8117" width="10.28515625" style="8" bestFit="1" customWidth="1"/>
    <col min="8118" max="8119" width="9.28515625" style="8" bestFit="1" customWidth="1"/>
    <col min="8120" max="8120" width="9.140625" style="8"/>
    <col min="8121" max="8121" width="10.28515625" style="8" bestFit="1" customWidth="1"/>
    <col min="8122" max="8123" width="9.28515625" style="8" bestFit="1" customWidth="1"/>
    <col min="8124" max="8124" width="9.140625" style="8"/>
    <col min="8125" max="8125" width="10.28515625" style="8" bestFit="1" customWidth="1"/>
    <col min="8126" max="8127" width="9.28515625" style="8" bestFit="1" customWidth="1"/>
    <col min="8128" max="8128" width="9.140625" style="8"/>
    <col min="8129" max="8129" width="10.28515625" style="8" bestFit="1" customWidth="1"/>
    <col min="8130" max="8131" width="9.28515625" style="8" bestFit="1" customWidth="1"/>
    <col min="8132" max="8132" width="9.140625" style="8"/>
    <col min="8133" max="8133" width="10.28515625" style="8" bestFit="1" customWidth="1"/>
    <col min="8134" max="8135" width="9.28515625" style="8" bestFit="1" customWidth="1"/>
    <col min="8136" max="8136" width="9.140625" style="8"/>
    <col min="8137" max="8137" width="10.28515625" style="8" bestFit="1" customWidth="1"/>
    <col min="8138" max="8139" width="9.28515625" style="8" bestFit="1" customWidth="1"/>
    <col min="8140" max="8140" width="9.140625" style="8"/>
    <col min="8141" max="8141" width="10.28515625" style="8" bestFit="1" customWidth="1"/>
    <col min="8142" max="8143" width="9.28515625" style="8" bestFit="1" customWidth="1"/>
    <col min="8144" max="8144" width="9.140625" style="8"/>
    <col min="8145" max="8145" width="10.28515625" style="8" bestFit="1" customWidth="1"/>
    <col min="8146" max="8147" width="9.28515625" style="8" bestFit="1" customWidth="1"/>
    <col min="8148" max="8148" width="9.140625" style="8"/>
    <col min="8149" max="8149" width="10.28515625" style="8" bestFit="1" customWidth="1"/>
    <col min="8150" max="8151" width="9.28515625" style="8" bestFit="1" customWidth="1"/>
    <col min="8152" max="8152" width="9.140625" style="8"/>
    <col min="8153" max="8153" width="10.28515625" style="8" bestFit="1" customWidth="1"/>
    <col min="8154" max="8155" width="9.28515625" style="8" bestFit="1" customWidth="1"/>
    <col min="8156" max="8156" width="9.140625" style="8"/>
    <col min="8157" max="8157" width="10.28515625" style="8" bestFit="1" customWidth="1"/>
    <col min="8158" max="8159" width="9.28515625" style="8" bestFit="1" customWidth="1"/>
    <col min="8160" max="8160" width="9.140625" style="8"/>
    <col min="8161" max="8161" width="10.28515625" style="8" bestFit="1" customWidth="1"/>
    <col min="8162" max="8163" width="9.28515625" style="8" bestFit="1" customWidth="1"/>
    <col min="8164" max="8164" width="9.140625" style="8"/>
    <col min="8165" max="8165" width="10.28515625" style="8" bestFit="1" customWidth="1"/>
    <col min="8166" max="8167" width="9.28515625" style="8" bestFit="1" customWidth="1"/>
    <col min="8168" max="8168" width="9.140625" style="8"/>
    <col min="8169" max="8169" width="10.28515625" style="8" bestFit="1" customWidth="1"/>
    <col min="8170" max="8171" width="9.28515625" style="8" bestFit="1" customWidth="1"/>
    <col min="8172" max="8172" width="9.140625" style="8"/>
    <col min="8173" max="8173" width="10.28515625" style="8" bestFit="1" customWidth="1"/>
    <col min="8174" max="8175" width="9.28515625" style="8" bestFit="1" customWidth="1"/>
    <col min="8176" max="8176" width="9.140625" style="8"/>
    <col min="8177" max="8177" width="10.28515625" style="8" bestFit="1" customWidth="1"/>
    <col min="8178" max="8179" width="9.28515625" style="8" bestFit="1" customWidth="1"/>
    <col min="8180" max="8180" width="9.140625" style="8"/>
    <col min="8181" max="8181" width="10.28515625" style="8" bestFit="1" customWidth="1"/>
    <col min="8182" max="8183" width="9.28515625" style="8" bestFit="1" customWidth="1"/>
    <col min="8184" max="8184" width="9.140625" style="8"/>
    <col min="8185" max="8185" width="10.28515625" style="8" bestFit="1" customWidth="1"/>
    <col min="8186" max="8187" width="9.28515625" style="8" bestFit="1" customWidth="1"/>
    <col min="8188" max="8188" width="9.140625" style="8"/>
    <col min="8189" max="8189" width="10.28515625" style="8" bestFit="1" customWidth="1"/>
    <col min="8190" max="8191" width="9.28515625" style="8" bestFit="1" customWidth="1"/>
    <col min="8192" max="8192" width="9.140625" style="8"/>
    <col min="8193" max="8193" width="10.28515625" style="8" bestFit="1" customWidth="1"/>
    <col min="8194" max="8195" width="9.28515625" style="8" bestFit="1" customWidth="1"/>
    <col min="8196" max="8196" width="9.140625" style="8"/>
    <col min="8197" max="8197" width="10.28515625" style="8" bestFit="1" customWidth="1"/>
    <col min="8198" max="8199" width="9.28515625" style="8" bestFit="1" customWidth="1"/>
    <col min="8200" max="8200" width="9.140625" style="8"/>
    <col min="8201" max="8201" width="10.28515625" style="8" bestFit="1" customWidth="1"/>
    <col min="8202" max="8203" width="9.28515625" style="8" bestFit="1" customWidth="1"/>
    <col min="8204" max="8204" width="9.140625" style="8"/>
    <col min="8205" max="8205" width="10.28515625" style="8" bestFit="1" customWidth="1"/>
    <col min="8206" max="8207" width="9.28515625" style="8" bestFit="1" customWidth="1"/>
    <col min="8208" max="8208" width="9.140625" style="8"/>
    <col min="8209" max="8209" width="10.28515625" style="8" bestFit="1" customWidth="1"/>
    <col min="8210" max="8211" width="9.28515625" style="8" bestFit="1" customWidth="1"/>
    <col min="8212" max="8212" width="9.140625" style="8"/>
    <col min="8213" max="8213" width="10.28515625" style="8" bestFit="1" customWidth="1"/>
    <col min="8214" max="8215" width="9.28515625" style="8" bestFit="1" customWidth="1"/>
    <col min="8216" max="8216" width="9.140625" style="8"/>
    <col min="8217" max="8217" width="10.28515625" style="8" bestFit="1" customWidth="1"/>
    <col min="8218" max="8219" width="9.28515625" style="8" bestFit="1" customWidth="1"/>
    <col min="8220" max="8220" width="9.140625" style="8"/>
    <col min="8221" max="8221" width="10.28515625" style="8" bestFit="1" customWidth="1"/>
    <col min="8222" max="8223" width="9.28515625" style="8" bestFit="1" customWidth="1"/>
    <col min="8224" max="8224" width="9.140625" style="8"/>
    <col min="8225" max="8225" width="10.28515625" style="8" bestFit="1" customWidth="1"/>
    <col min="8226" max="8227" width="9.28515625" style="8" bestFit="1" customWidth="1"/>
    <col min="8228" max="8228" width="9.140625" style="8"/>
    <col min="8229" max="8229" width="10.28515625" style="8" bestFit="1" customWidth="1"/>
    <col min="8230" max="8231" width="9.28515625" style="8" bestFit="1" customWidth="1"/>
    <col min="8232" max="8232" width="9.140625" style="8"/>
    <col min="8233" max="8233" width="10.28515625" style="8" bestFit="1" customWidth="1"/>
    <col min="8234" max="8235" width="9.28515625" style="8" bestFit="1" customWidth="1"/>
    <col min="8236" max="8236" width="9.140625" style="8"/>
    <col min="8237" max="8237" width="10.28515625" style="8" bestFit="1" customWidth="1"/>
    <col min="8238" max="8239" width="9.28515625" style="8" bestFit="1" customWidth="1"/>
    <col min="8240" max="8240" width="9.140625" style="8"/>
    <col min="8241" max="8241" width="10.28515625" style="8" bestFit="1" customWidth="1"/>
    <col min="8242" max="8243" width="9.28515625" style="8" bestFit="1" customWidth="1"/>
    <col min="8244" max="8244" width="9.140625" style="8"/>
    <col min="8245" max="8245" width="10.28515625" style="8" bestFit="1" customWidth="1"/>
    <col min="8246" max="8247" width="9.28515625" style="8" bestFit="1" customWidth="1"/>
    <col min="8248" max="8248" width="9.140625" style="8"/>
    <col min="8249" max="8249" width="10.28515625" style="8" bestFit="1" customWidth="1"/>
    <col min="8250" max="8251" width="9.28515625" style="8" bestFit="1" customWidth="1"/>
    <col min="8252" max="8252" width="9.140625" style="8"/>
    <col min="8253" max="8253" width="10.28515625" style="8" bestFit="1" customWidth="1"/>
    <col min="8254" max="8255" width="9.28515625" style="8" bestFit="1" customWidth="1"/>
    <col min="8256" max="8256" width="9.140625" style="8"/>
    <col min="8257" max="8257" width="10.28515625" style="8" bestFit="1" customWidth="1"/>
    <col min="8258" max="8259" width="9.28515625" style="8" bestFit="1" customWidth="1"/>
    <col min="8260" max="8260" width="9.140625" style="8"/>
    <col min="8261" max="8261" width="10.28515625" style="8" bestFit="1" customWidth="1"/>
    <col min="8262" max="8263" width="9.28515625" style="8" bestFit="1" customWidth="1"/>
    <col min="8264" max="8264" width="9.140625" style="8"/>
    <col min="8265" max="8265" width="10.28515625" style="8" bestFit="1" customWidth="1"/>
    <col min="8266" max="8267" width="9.28515625" style="8" bestFit="1" customWidth="1"/>
    <col min="8268" max="8268" width="9.140625" style="8"/>
    <col min="8269" max="8269" width="10.28515625" style="8" bestFit="1" customWidth="1"/>
    <col min="8270" max="8271" width="9.28515625" style="8" bestFit="1" customWidth="1"/>
    <col min="8272" max="8272" width="9.140625" style="8"/>
    <col min="8273" max="8273" width="10.28515625" style="8" bestFit="1" customWidth="1"/>
    <col min="8274" max="8275" width="9.28515625" style="8" bestFit="1" customWidth="1"/>
    <col min="8276" max="8276" width="9.140625" style="8"/>
    <col min="8277" max="8277" width="10.28515625" style="8" bestFit="1" customWidth="1"/>
    <col min="8278" max="8279" width="9.28515625" style="8" bestFit="1" customWidth="1"/>
    <col min="8280" max="8280" width="9.140625" style="8"/>
    <col min="8281" max="8281" width="10.28515625" style="8" bestFit="1" customWidth="1"/>
    <col min="8282" max="8283" width="9.28515625" style="8" bestFit="1" customWidth="1"/>
    <col min="8284" max="8284" width="9.140625" style="8"/>
    <col min="8285" max="8285" width="10.28515625" style="8" bestFit="1" customWidth="1"/>
    <col min="8286" max="8287" width="9.28515625" style="8" bestFit="1" customWidth="1"/>
    <col min="8288" max="8288" width="9.140625" style="8"/>
    <col min="8289" max="8289" width="10.28515625" style="8" bestFit="1" customWidth="1"/>
    <col min="8290" max="8291" width="9.28515625" style="8" bestFit="1" customWidth="1"/>
    <col min="8292" max="8292" width="9.140625" style="8"/>
    <col min="8293" max="8293" width="10.28515625" style="8" bestFit="1" customWidth="1"/>
    <col min="8294" max="8295" width="9.28515625" style="8" bestFit="1" customWidth="1"/>
    <col min="8296" max="8296" width="9.140625" style="8"/>
    <col min="8297" max="8297" width="10.28515625" style="8" bestFit="1" customWidth="1"/>
    <col min="8298" max="8299" width="9.28515625" style="8" bestFit="1" customWidth="1"/>
    <col min="8300" max="8300" width="9.140625" style="8"/>
    <col min="8301" max="8301" width="10.28515625" style="8" bestFit="1" customWidth="1"/>
    <col min="8302" max="8303" width="9.28515625" style="8" bestFit="1" customWidth="1"/>
    <col min="8304" max="8304" width="9.140625" style="8"/>
    <col min="8305" max="8305" width="10.28515625" style="8" bestFit="1" customWidth="1"/>
    <col min="8306" max="8307" width="9.28515625" style="8" bestFit="1" customWidth="1"/>
    <col min="8308" max="8308" width="9.140625" style="8"/>
    <col min="8309" max="8309" width="10.28515625" style="8" bestFit="1" customWidth="1"/>
    <col min="8310" max="8311" width="9.28515625" style="8" bestFit="1" customWidth="1"/>
    <col min="8312" max="8312" width="9.140625" style="8"/>
    <col min="8313" max="8313" width="10.28515625" style="8" bestFit="1" customWidth="1"/>
    <col min="8314" max="8315" width="9.28515625" style="8" bestFit="1" customWidth="1"/>
    <col min="8316" max="8316" width="9.140625" style="8"/>
    <col min="8317" max="8317" width="10.28515625" style="8" bestFit="1" customWidth="1"/>
    <col min="8318" max="8319" width="9.28515625" style="8" bestFit="1" customWidth="1"/>
    <col min="8320" max="8320" width="9.140625" style="8"/>
    <col min="8321" max="8321" width="10.28515625" style="8" bestFit="1" customWidth="1"/>
    <col min="8322" max="8323" width="9.28515625" style="8" bestFit="1" customWidth="1"/>
    <col min="8324" max="8324" width="9.140625" style="8"/>
    <col min="8325" max="8325" width="10.28515625" style="8" bestFit="1" customWidth="1"/>
    <col min="8326" max="8327" width="9.28515625" style="8" bestFit="1" customWidth="1"/>
    <col min="8328" max="8328" width="9.140625" style="8"/>
    <col min="8329" max="8329" width="10.28515625" style="8" bestFit="1" customWidth="1"/>
    <col min="8330" max="8331" width="9.28515625" style="8" bestFit="1" customWidth="1"/>
    <col min="8332" max="8332" width="9.140625" style="8"/>
    <col min="8333" max="8333" width="10.28515625" style="8" bestFit="1" customWidth="1"/>
    <col min="8334" max="8335" width="9.28515625" style="8" bestFit="1" customWidth="1"/>
    <col min="8336" max="8336" width="9.140625" style="8"/>
    <col min="8337" max="8337" width="10.28515625" style="8" bestFit="1" customWidth="1"/>
    <col min="8338" max="8339" width="9.28515625" style="8" bestFit="1" customWidth="1"/>
    <col min="8340" max="8340" width="9.140625" style="8"/>
    <col min="8341" max="8341" width="10.28515625" style="8" bestFit="1" customWidth="1"/>
    <col min="8342" max="8343" width="9.28515625" style="8" bestFit="1" customWidth="1"/>
    <col min="8344" max="8344" width="9.140625" style="8"/>
    <col min="8345" max="8345" width="10.28515625" style="8" bestFit="1" customWidth="1"/>
    <col min="8346" max="8347" width="9.28515625" style="8" bestFit="1" customWidth="1"/>
    <col min="8348" max="8348" width="9.140625" style="8"/>
    <col min="8349" max="8349" width="10.28515625" style="8" bestFit="1" customWidth="1"/>
    <col min="8350" max="8351" width="9.28515625" style="8" bestFit="1" customWidth="1"/>
    <col min="8352" max="8352" width="9.140625" style="8"/>
    <col min="8353" max="8353" width="10.28515625" style="8" bestFit="1" customWidth="1"/>
    <col min="8354" max="8355" width="9.28515625" style="8" bestFit="1" customWidth="1"/>
    <col min="8356" max="8356" width="9.140625" style="8"/>
    <col min="8357" max="8357" width="10.28515625" style="8" bestFit="1" customWidth="1"/>
    <col min="8358" max="8359" width="9.28515625" style="8" bestFit="1" customWidth="1"/>
    <col min="8360" max="8360" width="9.140625" style="8"/>
    <col min="8361" max="8361" width="10.28515625" style="8" bestFit="1" customWidth="1"/>
    <col min="8362" max="8363" width="9.28515625" style="8" bestFit="1" customWidth="1"/>
    <col min="8364" max="8364" width="9.140625" style="8"/>
    <col min="8365" max="8365" width="10.28515625" style="8" bestFit="1" customWidth="1"/>
    <col min="8366" max="8367" width="9.28515625" style="8" bestFit="1" customWidth="1"/>
    <col min="8368" max="8368" width="9.140625" style="8"/>
    <col min="8369" max="8369" width="10.28515625" style="8" bestFit="1" customWidth="1"/>
    <col min="8370" max="8371" width="9.28515625" style="8" bestFit="1" customWidth="1"/>
    <col min="8372" max="8372" width="9.140625" style="8"/>
    <col min="8373" max="8373" width="10.28515625" style="8" bestFit="1" customWidth="1"/>
    <col min="8374" max="8375" width="9.28515625" style="8" bestFit="1" customWidth="1"/>
    <col min="8376" max="8376" width="9.140625" style="8"/>
    <col min="8377" max="8377" width="10.28515625" style="8" bestFit="1" customWidth="1"/>
    <col min="8378" max="8379" width="9.28515625" style="8" bestFit="1" customWidth="1"/>
    <col min="8380" max="8380" width="9.140625" style="8"/>
    <col min="8381" max="8381" width="10.28515625" style="8" bestFit="1" customWidth="1"/>
    <col min="8382" max="8383" width="9.28515625" style="8" bestFit="1" customWidth="1"/>
    <col min="8384" max="8384" width="9.140625" style="8"/>
    <col min="8385" max="8385" width="10.28515625" style="8" bestFit="1" customWidth="1"/>
    <col min="8386" max="8387" width="9.28515625" style="8" bestFit="1" customWidth="1"/>
    <col min="8388" max="8388" width="9.140625" style="8"/>
    <col min="8389" max="8389" width="10.28515625" style="8" bestFit="1" customWidth="1"/>
    <col min="8390" max="8391" width="9.28515625" style="8" bestFit="1" customWidth="1"/>
    <col min="8392" max="8392" width="9.140625" style="8"/>
    <col min="8393" max="8393" width="10.28515625" style="8" bestFit="1" customWidth="1"/>
    <col min="8394" max="8395" width="9.28515625" style="8" bestFit="1" customWidth="1"/>
    <col min="8396" max="8396" width="9.140625" style="8"/>
    <col min="8397" max="8397" width="10.28515625" style="8" bestFit="1" customWidth="1"/>
    <col min="8398" max="8399" width="9.28515625" style="8" bestFit="1" customWidth="1"/>
    <col min="8400" max="8400" width="9.140625" style="8"/>
    <col min="8401" max="8401" width="10.28515625" style="8" bestFit="1" customWidth="1"/>
    <col min="8402" max="8403" width="9.28515625" style="8" bestFit="1" customWidth="1"/>
    <col min="8404" max="8404" width="9.140625" style="8"/>
    <col min="8405" max="8405" width="10.28515625" style="8" bestFit="1" customWidth="1"/>
    <col min="8406" max="8407" width="9.28515625" style="8" bestFit="1" customWidth="1"/>
    <col min="8408" max="8408" width="9.140625" style="8"/>
    <col min="8409" max="8409" width="10.28515625" style="8" bestFit="1" customWidth="1"/>
    <col min="8410" max="8411" width="9.28515625" style="8" bestFit="1" customWidth="1"/>
    <col min="8412" max="8412" width="9.140625" style="8"/>
    <col min="8413" max="8413" width="10.28515625" style="8" bestFit="1" customWidth="1"/>
    <col min="8414" max="8415" width="9.28515625" style="8" bestFit="1" customWidth="1"/>
    <col min="8416" max="8416" width="9.140625" style="8"/>
    <col min="8417" max="8417" width="10.28515625" style="8" bestFit="1" customWidth="1"/>
    <col min="8418" max="8419" width="9.28515625" style="8" bestFit="1" customWidth="1"/>
    <col min="8420" max="8420" width="9.140625" style="8"/>
    <col min="8421" max="8421" width="10.28515625" style="8" bestFit="1" customWidth="1"/>
    <col min="8422" max="8423" width="9.28515625" style="8" bestFit="1" customWidth="1"/>
    <col min="8424" max="8424" width="9.140625" style="8"/>
    <col min="8425" max="8425" width="10.28515625" style="8" bestFit="1" customWidth="1"/>
    <col min="8426" max="8427" width="9.28515625" style="8" bestFit="1" customWidth="1"/>
    <col min="8428" max="8428" width="9.140625" style="8"/>
    <col min="8429" max="8429" width="10.28515625" style="8" bestFit="1" customWidth="1"/>
    <col min="8430" max="8431" width="9.28515625" style="8" bestFit="1" customWidth="1"/>
    <col min="8432" max="8432" width="9.140625" style="8"/>
    <col min="8433" max="8433" width="10.28515625" style="8" bestFit="1" customWidth="1"/>
    <col min="8434" max="8435" width="9.28515625" style="8" bestFit="1" customWidth="1"/>
    <col min="8436" max="8436" width="9.140625" style="8"/>
    <col min="8437" max="8437" width="10.28515625" style="8" bestFit="1" customWidth="1"/>
    <col min="8438" max="8439" width="9.28515625" style="8" bestFit="1" customWidth="1"/>
    <col min="8440" max="8440" width="9.140625" style="8"/>
    <col min="8441" max="8441" width="10.28515625" style="8" bestFit="1" customWidth="1"/>
    <col min="8442" max="8443" width="9.28515625" style="8" bestFit="1" customWidth="1"/>
    <col min="8444" max="8444" width="9.140625" style="8"/>
    <col min="8445" max="8445" width="10.28515625" style="8" bestFit="1" customWidth="1"/>
    <col min="8446" max="8447" width="9.28515625" style="8" bestFit="1" customWidth="1"/>
    <col min="8448" max="8448" width="9.140625" style="8"/>
    <col min="8449" max="8449" width="10.28515625" style="8" bestFit="1" customWidth="1"/>
    <col min="8450" max="8451" width="9.28515625" style="8" bestFit="1" customWidth="1"/>
    <col min="8452" max="8452" width="9.140625" style="8"/>
    <col min="8453" max="8453" width="10.28515625" style="8" bestFit="1" customWidth="1"/>
    <col min="8454" max="8455" width="9.28515625" style="8" bestFit="1" customWidth="1"/>
    <col min="8456" max="8456" width="9.140625" style="8"/>
    <col min="8457" max="8457" width="10.28515625" style="8" bestFit="1" customWidth="1"/>
    <col min="8458" max="8459" width="9.28515625" style="8" bestFit="1" customWidth="1"/>
    <col min="8460" max="8460" width="9.140625" style="8"/>
    <col min="8461" max="8461" width="10.28515625" style="8" bestFit="1" customWidth="1"/>
    <col min="8462" max="8463" width="9.28515625" style="8" bestFit="1" customWidth="1"/>
    <col min="8464" max="8464" width="9.140625" style="8"/>
    <col min="8465" max="8465" width="10.28515625" style="8" bestFit="1" customWidth="1"/>
    <col min="8466" max="8467" width="9.28515625" style="8" bestFit="1" customWidth="1"/>
    <col min="8468" max="8468" width="9.140625" style="8"/>
    <col min="8469" max="8469" width="10.28515625" style="8" bestFit="1" customWidth="1"/>
    <col min="8470" max="8471" width="9.28515625" style="8" bestFit="1" customWidth="1"/>
    <col min="8472" max="8472" width="9.140625" style="8"/>
    <col min="8473" max="8473" width="10.28515625" style="8" bestFit="1" customWidth="1"/>
    <col min="8474" max="8475" width="9.28515625" style="8" bestFit="1" customWidth="1"/>
    <col min="8476" max="8476" width="9.140625" style="8"/>
    <col min="8477" max="8477" width="10.28515625" style="8" bestFit="1" customWidth="1"/>
    <col min="8478" max="8479" width="9.28515625" style="8" bestFit="1" customWidth="1"/>
    <col min="8480" max="8480" width="9.140625" style="8"/>
    <col min="8481" max="8481" width="10.28515625" style="8" bestFit="1" customWidth="1"/>
    <col min="8482" max="8483" width="9.28515625" style="8" bestFit="1" customWidth="1"/>
    <col min="8484" max="8484" width="9.140625" style="8"/>
    <col min="8485" max="8485" width="10.28515625" style="8" bestFit="1" customWidth="1"/>
    <col min="8486" max="8487" width="9.28515625" style="8" bestFit="1" customWidth="1"/>
    <col min="8488" max="8488" width="9.140625" style="8"/>
    <col min="8489" max="8489" width="10.28515625" style="8" bestFit="1" customWidth="1"/>
    <col min="8490" max="8491" width="9.28515625" style="8" bestFit="1" customWidth="1"/>
    <col min="8492" max="8492" width="9.140625" style="8"/>
    <col min="8493" max="8493" width="10.28515625" style="8" bestFit="1" customWidth="1"/>
    <col min="8494" max="8495" width="9.28515625" style="8" bestFit="1" customWidth="1"/>
    <col min="8496" max="8496" width="9.140625" style="8"/>
    <col min="8497" max="8497" width="10.28515625" style="8" bestFit="1" customWidth="1"/>
    <col min="8498" max="8499" width="9.28515625" style="8" bestFit="1" customWidth="1"/>
    <col min="8500" max="8500" width="9.140625" style="8"/>
    <col min="8501" max="8501" width="10.28515625" style="8" bestFit="1" customWidth="1"/>
    <col min="8502" max="8503" width="9.28515625" style="8" bestFit="1" customWidth="1"/>
    <col min="8504" max="8504" width="9.140625" style="8"/>
    <col min="8505" max="8505" width="10.28515625" style="8" bestFit="1" customWidth="1"/>
    <col min="8506" max="8507" width="9.28515625" style="8" bestFit="1" customWidth="1"/>
    <col min="8508" max="8508" width="9.140625" style="8"/>
    <col min="8509" max="8509" width="10.28515625" style="8" bestFit="1" customWidth="1"/>
    <col min="8510" max="8511" width="9.28515625" style="8" bestFit="1" customWidth="1"/>
    <col min="8512" max="8512" width="9.140625" style="8"/>
    <col min="8513" max="8513" width="10.28515625" style="8" bestFit="1" customWidth="1"/>
    <col min="8514" max="8515" width="9.28515625" style="8" bestFit="1" customWidth="1"/>
    <col min="8516" max="8516" width="9.140625" style="8"/>
    <col min="8517" max="8517" width="10.28515625" style="8" bestFit="1" customWidth="1"/>
    <col min="8518" max="8519" width="9.28515625" style="8" bestFit="1" customWidth="1"/>
    <col min="8520" max="8520" width="9.140625" style="8"/>
    <col min="8521" max="8521" width="10.28515625" style="8" bestFit="1" customWidth="1"/>
    <col min="8522" max="8523" width="9.28515625" style="8" bestFit="1" customWidth="1"/>
    <col min="8524" max="8524" width="9.140625" style="8"/>
    <col min="8525" max="8525" width="10.28515625" style="8" bestFit="1" customWidth="1"/>
    <col min="8526" max="8527" width="9.28515625" style="8" bestFit="1" customWidth="1"/>
    <col min="8528" max="8528" width="9.140625" style="8"/>
    <col min="8529" max="8529" width="10.28515625" style="8" bestFit="1" customWidth="1"/>
    <col min="8530" max="8531" width="9.28515625" style="8" bestFit="1" customWidth="1"/>
    <col min="8532" max="8532" width="9.140625" style="8"/>
    <col min="8533" max="8533" width="10.28515625" style="8" bestFit="1" customWidth="1"/>
    <col min="8534" max="8535" width="9.28515625" style="8" bestFit="1" customWidth="1"/>
    <col min="8536" max="8536" width="9.140625" style="8"/>
    <col min="8537" max="8537" width="10.28515625" style="8" bestFit="1" customWidth="1"/>
    <col min="8538" max="8539" width="9.28515625" style="8" bestFit="1" customWidth="1"/>
    <col min="8540" max="8540" width="9.140625" style="8"/>
    <col min="8541" max="8541" width="10.28515625" style="8" bestFit="1" customWidth="1"/>
    <col min="8542" max="8543" width="9.28515625" style="8" bestFit="1" customWidth="1"/>
    <col min="8544" max="8544" width="9.140625" style="8"/>
    <col min="8545" max="8545" width="10.28515625" style="8" bestFit="1" customWidth="1"/>
    <col min="8546" max="8547" width="9.28515625" style="8" bestFit="1" customWidth="1"/>
    <col min="8548" max="8548" width="9.140625" style="8"/>
    <col min="8549" max="8549" width="10.28515625" style="8" bestFit="1" customWidth="1"/>
    <col min="8550" max="8551" width="9.28515625" style="8" bestFit="1" customWidth="1"/>
    <col min="8552" max="8552" width="9.140625" style="8"/>
    <col min="8553" max="8553" width="10.28515625" style="8" bestFit="1" customWidth="1"/>
    <col min="8554" max="8555" width="9.28515625" style="8" bestFit="1" customWidth="1"/>
    <col min="8556" max="8556" width="9.140625" style="8"/>
    <col min="8557" max="8557" width="10.28515625" style="8" bestFit="1" customWidth="1"/>
    <col min="8558" max="8559" width="9.28515625" style="8" bestFit="1" customWidth="1"/>
    <col min="8560" max="8560" width="9.140625" style="8"/>
    <col min="8561" max="8561" width="10.28515625" style="8" bestFit="1" customWidth="1"/>
    <col min="8562" max="8563" width="9.28515625" style="8" bestFit="1" customWidth="1"/>
    <col min="8564" max="8564" width="9.140625" style="8"/>
    <col min="8565" max="8565" width="10.28515625" style="8" bestFit="1" customWidth="1"/>
    <col min="8566" max="8567" width="9.28515625" style="8" bestFit="1" customWidth="1"/>
    <col min="8568" max="8568" width="9.140625" style="8"/>
    <col min="8569" max="8569" width="10.28515625" style="8" bestFit="1" customWidth="1"/>
    <col min="8570" max="8571" width="9.28515625" style="8" bestFit="1" customWidth="1"/>
    <col min="8572" max="8572" width="9.140625" style="8"/>
    <col min="8573" max="8573" width="10.28515625" style="8" bestFit="1" customWidth="1"/>
    <col min="8574" max="8575" width="9.28515625" style="8" bestFit="1" customWidth="1"/>
    <col min="8576" max="8576" width="9.140625" style="8"/>
    <col min="8577" max="8577" width="10.28515625" style="8" bestFit="1" customWidth="1"/>
    <col min="8578" max="8579" width="9.28515625" style="8" bestFit="1" customWidth="1"/>
    <col min="8580" max="8580" width="9.140625" style="8"/>
    <col min="8581" max="8581" width="10.28515625" style="8" bestFit="1" customWidth="1"/>
    <col min="8582" max="8583" width="9.28515625" style="8" bestFit="1" customWidth="1"/>
    <col min="8584" max="8584" width="9.140625" style="8"/>
    <col min="8585" max="8585" width="10.28515625" style="8" bestFit="1" customWidth="1"/>
    <col min="8586" max="8587" width="9.28515625" style="8" bestFit="1" customWidth="1"/>
    <col min="8588" max="8588" width="9.140625" style="8"/>
    <col min="8589" max="8589" width="10.28515625" style="8" bestFit="1" customWidth="1"/>
    <col min="8590" max="8591" width="9.28515625" style="8" bestFit="1" customWidth="1"/>
    <col min="8592" max="8592" width="9.140625" style="8"/>
    <col min="8593" max="8593" width="10.28515625" style="8" bestFit="1" customWidth="1"/>
    <col min="8594" max="8595" width="9.28515625" style="8" bestFit="1" customWidth="1"/>
    <col min="8596" max="8596" width="9.140625" style="8"/>
    <col min="8597" max="8597" width="10.28515625" style="8" bestFit="1" customWidth="1"/>
    <col min="8598" max="8599" width="9.28515625" style="8" bestFit="1" customWidth="1"/>
    <col min="8600" max="8600" width="9.140625" style="8"/>
    <col min="8601" max="8601" width="10.28515625" style="8" bestFit="1" customWidth="1"/>
    <col min="8602" max="8603" width="9.28515625" style="8" bestFit="1" customWidth="1"/>
    <col min="8604" max="8604" width="9.140625" style="8"/>
    <col min="8605" max="8605" width="10.28515625" style="8" bestFit="1" customWidth="1"/>
    <col min="8606" max="8607" width="9.28515625" style="8" bestFit="1" customWidth="1"/>
    <col min="8608" max="8608" width="9.140625" style="8"/>
    <col min="8609" max="8609" width="10.28515625" style="8" bestFit="1" customWidth="1"/>
    <col min="8610" max="8611" width="9.28515625" style="8" bestFit="1" customWidth="1"/>
    <col min="8612" max="8612" width="9.140625" style="8"/>
    <col min="8613" max="8613" width="10.28515625" style="8" bestFit="1" customWidth="1"/>
    <col min="8614" max="8615" width="9.28515625" style="8" bestFit="1" customWidth="1"/>
    <col min="8616" max="8616" width="9.140625" style="8"/>
    <col min="8617" max="8617" width="10.28515625" style="8" bestFit="1" customWidth="1"/>
    <col min="8618" max="8619" width="9.28515625" style="8" bestFit="1" customWidth="1"/>
    <col min="8620" max="8620" width="9.140625" style="8"/>
    <col min="8621" max="8621" width="10.28515625" style="8" bestFit="1" customWidth="1"/>
    <col min="8622" max="8623" width="9.28515625" style="8" bestFit="1" customWidth="1"/>
    <col min="8624" max="8624" width="9.140625" style="8"/>
    <col min="8625" max="8625" width="10.28515625" style="8" bestFit="1" customWidth="1"/>
    <col min="8626" max="8627" width="9.28515625" style="8" bestFit="1" customWidth="1"/>
    <col min="8628" max="8628" width="9.140625" style="8"/>
    <col min="8629" max="8629" width="10.28515625" style="8" bestFit="1" customWidth="1"/>
    <col min="8630" max="8631" width="9.28515625" style="8" bestFit="1" customWidth="1"/>
    <col min="8632" max="8632" width="9.140625" style="8"/>
    <col min="8633" max="8633" width="10.28515625" style="8" bestFit="1" customWidth="1"/>
    <col min="8634" max="8635" width="9.28515625" style="8" bestFit="1" customWidth="1"/>
    <col min="8636" max="8636" width="9.140625" style="8"/>
    <col min="8637" max="8637" width="10.28515625" style="8" bestFit="1" customWidth="1"/>
    <col min="8638" max="8639" width="9.28515625" style="8" bestFit="1" customWidth="1"/>
    <col min="8640" max="8640" width="9.140625" style="8"/>
    <col min="8641" max="8641" width="10.28515625" style="8" bestFit="1" customWidth="1"/>
    <col min="8642" max="8643" width="9.28515625" style="8" bestFit="1" customWidth="1"/>
    <col min="8644" max="8644" width="9.140625" style="8"/>
    <col min="8645" max="8645" width="10.28515625" style="8" bestFit="1" customWidth="1"/>
    <col min="8646" max="8647" width="9.28515625" style="8" bestFit="1" customWidth="1"/>
    <col min="8648" max="8648" width="9.140625" style="8"/>
    <col min="8649" max="8649" width="10.28515625" style="8" bestFit="1" customWidth="1"/>
    <col min="8650" max="8651" width="9.28515625" style="8" bestFit="1" customWidth="1"/>
    <col min="8652" max="8652" width="9.140625" style="8"/>
    <col min="8653" max="8653" width="10.28515625" style="8" bestFit="1" customWidth="1"/>
    <col min="8654" max="8655" width="9.28515625" style="8" bestFit="1" customWidth="1"/>
    <col min="8656" max="8656" width="9.140625" style="8"/>
    <col min="8657" max="8657" width="10.28515625" style="8" bestFit="1" customWidth="1"/>
    <col min="8658" max="8659" width="9.28515625" style="8" bestFit="1" customWidth="1"/>
    <col min="8660" max="8660" width="9.140625" style="8"/>
    <col min="8661" max="8661" width="10.28515625" style="8" bestFit="1" customWidth="1"/>
    <col min="8662" max="8663" width="9.28515625" style="8" bestFit="1" customWidth="1"/>
    <col min="8664" max="8664" width="9.140625" style="8"/>
    <col min="8665" max="8665" width="10.28515625" style="8" bestFit="1" customWidth="1"/>
    <col min="8666" max="8667" width="9.28515625" style="8" bestFit="1" customWidth="1"/>
    <col min="8668" max="8668" width="9.140625" style="8"/>
    <col min="8669" max="8669" width="10.28515625" style="8" bestFit="1" customWidth="1"/>
    <col min="8670" max="8671" width="9.28515625" style="8" bestFit="1" customWidth="1"/>
    <col min="8672" max="8672" width="9.140625" style="8"/>
    <col min="8673" max="8673" width="10.28515625" style="8" bestFit="1" customWidth="1"/>
    <col min="8674" max="8675" width="9.28515625" style="8" bestFit="1" customWidth="1"/>
    <col min="8676" max="8676" width="9.140625" style="8"/>
    <col min="8677" max="8677" width="10.28515625" style="8" bestFit="1" customWidth="1"/>
    <col min="8678" max="8679" width="9.28515625" style="8" bestFit="1" customWidth="1"/>
    <col min="8680" max="8680" width="9.140625" style="8"/>
    <col min="8681" max="8681" width="10.28515625" style="8" bestFit="1" customWidth="1"/>
    <col min="8682" max="8683" width="9.28515625" style="8" bestFit="1" customWidth="1"/>
    <col min="8684" max="8684" width="9.140625" style="8"/>
    <col min="8685" max="8685" width="10.28515625" style="8" bestFit="1" customWidth="1"/>
    <col min="8686" max="8687" width="9.28515625" style="8" bestFit="1" customWidth="1"/>
    <col min="8688" max="8688" width="9.140625" style="8"/>
    <col min="8689" max="8689" width="10.28515625" style="8" bestFit="1" customWidth="1"/>
    <col min="8690" max="8691" width="9.28515625" style="8" bestFit="1" customWidth="1"/>
    <col min="8692" max="8692" width="9.140625" style="8"/>
    <col min="8693" max="8693" width="10.28515625" style="8" bestFit="1" customWidth="1"/>
    <col min="8694" max="8695" width="9.28515625" style="8" bestFit="1" customWidth="1"/>
    <col min="8696" max="8696" width="9.140625" style="8"/>
    <col min="8697" max="8697" width="10.28515625" style="8" bestFit="1" customWidth="1"/>
    <col min="8698" max="8699" width="9.28515625" style="8" bestFit="1" customWidth="1"/>
    <col min="8700" max="8700" width="9.140625" style="8"/>
    <col min="8701" max="8701" width="10.28515625" style="8" bestFit="1" customWidth="1"/>
    <col min="8702" max="8703" width="9.28515625" style="8" bestFit="1" customWidth="1"/>
    <col min="8704" max="8704" width="9.140625" style="8"/>
    <col min="8705" max="8705" width="10.28515625" style="8" bestFit="1" customWidth="1"/>
    <col min="8706" max="8707" width="9.28515625" style="8" bestFit="1" customWidth="1"/>
    <col min="8708" max="8708" width="9.140625" style="8"/>
    <col min="8709" max="8709" width="10.28515625" style="8" bestFit="1" customWidth="1"/>
    <col min="8710" max="8711" width="9.28515625" style="8" bestFit="1" customWidth="1"/>
    <col min="8712" max="8712" width="9.140625" style="8"/>
    <col min="8713" max="8713" width="10.28515625" style="8" bestFit="1" customWidth="1"/>
    <col min="8714" max="8715" width="9.28515625" style="8" bestFit="1" customWidth="1"/>
    <col min="8716" max="8716" width="9.140625" style="8"/>
    <col min="8717" max="8717" width="10.28515625" style="8" bestFit="1" customWidth="1"/>
    <col min="8718" max="8719" width="9.28515625" style="8" bestFit="1" customWidth="1"/>
    <col min="8720" max="8720" width="9.140625" style="8"/>
    <col min="8721" max="8721" width="10.28515625" style="8" bestFit="1" customWidth="1"/>
    <col min="8722" max="8723" width="9.28515625" style="8" bestFit="1" customWidth="1"/>
    <col min="8724" max="8724" width="9.140625" style="8"/>
    <col min="8725" max="8725" width="10.28515625" style="8" bestFit="1" customWidth="1"/>
    <col min="8726" max="8727" width="9.28515625" style="8" bestFit="1" customWidth="1"/>
    <col min="8728" max="8728" width="9.140625" style="8"/>
    <col min="8729" max="8729" width="10.28515625" style="8" bestFit="1" customWidth="1"/>
    <col min="8730" max="8731" width="9.28515625" style="8" bestFit="1" customWidth="1"/>
    <col min="8732" max="8732" width="9.140625" style="8"/>
    <col min="8733" max="8733" width="10.28515625" style="8" bestFit="1" customWidth="1"/>
    <col min="8734" max="8735" width="9.28515625" style="8" bestFit="1" customWidth="1"/>
    <col min="8736" max="8736" width="9.140625" style="8"/>
    <col min="8737" max="8737" width="10.28515625" style="8" bestFit="1" customWidth="1"/>
    <col min="8738" max="8739" width="9.28515625" style="8" bestFit="1" customWidth="1"/>
    <col min="8740" max="8740" width="9.140625" style="8"/>
    <col min="8741" max="8741" width="10.28515625" style="8" bestFit="1" customWidth="1"/>
    <col min="8742" max="8743" width="9.28515625" style="8" bestFit="1" customWidth="1"/>
    <col min="8744" max="8744" width="9.140625" style="8"/>
    <col min="8745" max="8745" width="10.28515625" style="8" bestFit="1" customWidth="1"/>
    <col min="8746" max="8747" width="9.28515625" style="8" bestFit="1" customWidth="1"/>
    <col min="8748" max="8748" width="9.140625" style="8"/>
    <col min="8749" max="8749" width="10.28515625" style="8" bestFit="1" customWidth="1"/>
    <col min="8750" max="8751" width="9.28515625" style="8" bestFit="1" customWidth="1"/>
    <col min="8752" max="8752" width="9.140625" style="8"/>
    <col min="8753" max="8753" width="10.28515625" style="8" bestFit="1" customWidth="1"/>
    <col min="8754" max="8755" width="9.28515625" style="8" bestFit="1" customWidth="1"/>
    <col min="8756" max="8756" width="9.140625" style="8"/>
    <col min="8757" max="8757" width="10.28515625" style="8" bestFit="1" customWidth="1"/>
    <col min="8758" max="8759" width="9.28515625" style="8" bestFit="1" customWidth="1"/>
    <col min="8760" max="8760" width="9.140625" style="8"/>
    <col min="8761" max="8761" width="10.28515625" style="8" bestFit="1" customWidth="1"/>
    <col min="8762" max="8763" width="9.28515625" style="8" bestFit="1" customWidth="1"/>
    <col min="8764" max="8764" width="9.140625" style="8"/>
    <col min="8765" max="8765" width="10.28515625" style="8" bestFit="1" customWidth="1"/>
    <col min="8766" max="8767" width="9.28515625" style="8" bestFit="1" customWidth="1"/>
    <col min="8768" max="8768" width="9.140625" style="8"/>
    <col min="8769" max="8769" width="10.28515625" style="8" bestFit="1" customWidth="1"/>
    <col min="8770" max="8771" width="9.28515625" style="8" bestFit="1" customWidth="1"/>
    <col min="8772" max="8772" width="9.140625" style="8"/>
    <col min="8773" max="8773" width="10.28515625" style="8" bestFit="1" customWidth="1"/>
    <col min="8774" max="8775" width="9.28515625" style="8" bestFit="1" customWidth="1"/>
    <col min="8776" max="8776" width="9.140625" style="8"/>
    <col min="8777" max="8777" width="10.28515625" style="8" bestFit="1" customWidth="1"/>
    <col min="8778" max="8779" width="9.28515625" style="8" bestFit="1" customWidth="1"/>
    <col min="8780" max="8780" width="9.140625" style="8"/>
    <col min="8781" max="8781" width="10.28515625" style="8" bestFit="1" customWidth="1"/>
    <col min="8782" max="8783" width="9.28515625" style="8" bestFit="1" customWidth="1"/>
    <col min="8784" max="8784" width="9.140625" style="8"/>
    <col min="8785" max="8785" width="10.28515625" style="8" bestFit="1" customWidth="1"/>
    <col min="8786" max="8787" width="9.28515625" style="8" bestFit="1" customWidth="1"/>
    <col min="8788" max="8788" width="9.140625" style="8"/>
    <col min="8789" max="8789" width="10.28515625" style="8" bestFit="1" customWidth="1"/>
    <col min="8790" max="8791" width="9.28515625" style="8" bestFit="1" customWidth="1"/>
    <col min="8792" max="8792" width="9.140625" style="8"/>
    <col min="8793" max="8793" width="10.28515625" style="8" bestFit="1" customWidth="1"/>
    <col min="8794" max="8795" width="9.28515625" style="8" bestFit="1" customWidth="1"/>
    <col min="8796" max="8796" width="9.140625" style="8"/>
    <col min="8797" max="8797" width="10.28515625" style="8" bestFit="1" customWidth="1"/>
    <col min="8798" max="8799" width="9.28515625" style="8" bestFit="1" customWidth="1"/>
    <col min="8800" max="8800" width="9.140625" style="8"/>
    <col min="8801" max="8801" width="10.28515625" style="8" bestFit="1" customWidth="1"/>
    <col min="8802" max="8803" width="9.28515625" style="8" bestFit="1" customWidth="1"/>
    <col min="8804" max="8804" width="9.140625" style="8"/>
    <col min="8805" max="8805" width="10.28515625" style="8" bestFit="1" customWidth="1"/>
    <col min="8806" max="8807" width="9.28515625" style="8" bestFit="1" customWidth="1"/>
    <col min="8808" max="8808" width="9.140625" style="8"/>
    <col min="8809" max="8809" width="10.28515625" style="8" bestFit="1" customWidth="1"/>
    <col min="8810" max="8811" width="9.28515625" style="8" bestFit="1" customWidth="1"/>
    <col min="8812" max="8812" width="9.140625" style="8"/>
    <col min="8813" max="8813" width="10.28515625" style="8" bestFit="1" customWidth="1"/>
    <col min="8814" max="8815" width="9.28515625" style="8" bestFit="1" customWidth="1"/>
    <col min="8816" max="8816" width="9.140625" style="8"/>
    <col min="8817" max="8817" width="10.28515625" style="8" bestFit="1" customWidth="1"/>
    <col min="8818" max="8819" width="9.28515625" style="8" bestFit="1" customWidth="1"/>
    <col min="8820" max="8820" width="9.140625" style="8"/>
    <col min="8821" max="8821" width="10.28515625" style="8" bestFit="1" customWidth="1"/>
    <col min="8822" max="8823" width="9.28515625" style="8" bestFit="1" customWidth="1"/>
    <col min="8824" max="8824" width="9.140625" style="8"/>
    <col min="8825" max="8825" width="10.28515625" style="8" bestFit="1" customWidth="1"/>
    <col min="8826" max="8827" width="9.28515625" style="8" bestFit="1" customWidth="1"/>
    <col min="8828" max="8828" width="9.140625" style="8"/>
    <col min="8829" max="8829" width="10.28515625" style="8" bestFit="1" customWidth="1"/>
    <col min="8830" max="8831" width="9.28515625" style="8" bestFit="1" customWidth="1"/>
    <col min="8832" max="8832" width="9.140625" style="8"/>
    <col min="8833" max="8833" width="10.28515625" style="8" bestFit="1" customWidth="1"/>
    <col min="8834" max="8835" width="9.28515625" style="8" bestFit="1" customWidth="1"/>
    <col min="8836" max="8836" width="9.140625" style="8"/>
    <col min="8837" max="8837" width="10.28515625" style="8" bestFit="1" customWidth="1"/>
    <col min="8838" max="8839" width="9.28515625" style="8" bestFit="1" customWidth="1"/>
    <col min="8840" max="8840" width="9.140625" style="8"/>
    <col min="8841" max="8841" width="10.28515625" style="8" bestFit="1" customWidth="1"/>
    <col min="8842" max="8843" width="9.28515625" style="8" bestFit="1" customWidth="1"/>
    <col min="8844" max="8844" width="9.140625" style="8"/>
    <col min="8845" max="8845" width="10.28515625" style="8" bestFit="1" customWidth="1"/>
    <col min="8846" max="8847" width="9.28515625" style="8" bestFit="1" customWidth="1"/>
    <col min="8848" max="8848" width="9.140625" style="8"/>
    <col min="8849" max="8849" width="10.28515625" style="8" bestFit="1" customWidth="1"/>
    <col min="8850" max="8851" width="9.28515625" style="8" bestFit="1" customWidth="1"/>
    <col min="8852" max="8852" width="9.140625" style="8"/>
    <col min="8853" max="8853" width="10.28515625" style="8" bestFit="1" customWidth="1"/>
    <col min="8854" max="8855" width="9.28515625" style="8" bestFit="1" customWidth="1"/>
    <col min="8856" max="8856" width="9.140625" style="8"/>
    <col min="8857" max="8857" width="10.28515625" style="8" bestFit="1" customWidth="1"/>
    <col min="8858" max="8859" width="9.28515625" style="8" bestFit="1" customWidth="1"/>
    <col min="8860" max="8860" width="9.140625" style="8"/>
    <col min="8861" max="8861" width="10.28515625" style="8" bestFit="1" customWidth="1"/>
    <col min="8862" max="8863" width="9.28515625" style="8" bestFit="1" customWidth="1"/>
    <col min="8864" max="8864" width="9.140625" style="8"/>
    <col min="8865" max="8865" width="10.28515625" style="8" bestFit="1" customWidth="1"/>
    <col min="8866" max="8867" width="9.28515625" style="8" bestFit="1" customWidth="1"/>
    <col min="8868" max="8868" width="9.140625" style="8"/>
    <col min="8869" max="8869" width="10.28515625" style="8" bestFit="1" customWidth="1"/>
    <col min="8870" max="8871" width="9.28515625" style="8" bestFit="1" customWidth="1"/>
    <col min="8872" max="8872" width="9.140625" style="8"/>
    <col min="8873" max="8873" width="10.28515625" style="8" bestFit="1" customWidth="1"/>
    <col min="8874" max="8875" width="9.28515625" style="8" bestFit="1" customWidth="1"/>
    <col min="8876" max="8876" width="9.140625" style="8"/>
    <col min="8877" max="8877" width="10.28515625" style="8" bestFit="1" customWidth="1"/>
    <col min="8878" max="8879" width="9.28515625" style="8" bestFit="1" customWidth="1"/>
    <col min="8880" max="8880" width="9.140625" style="8"/>
    <col min="8881" max="8881" width="10.28515625" style="8" bestFit="1" customWidth="1"/>
    <col min="8882" max="8883" width="9.28515625" style="8" bestFit="1" customWidth="1"/>
    <col min="8884" max="8884" width="9.140625" style="8"/>
    <col min="8885" max="8885" width="10.28515625" style="8" bestFit="1" customWidth="1"/>
    <col min="8886" max="8887" width="9.28515625" style="8" bestFit="1" customWidth="1"/>
    <col min="8888" max="8888" width="9.140625" style="8"/>
    <col min="8889" max="8889" width="10.28515625" style="8" bestFit="1" customWidth="1"/>
    <col min="8890" max="8891" width="9.28515625" style="8" bestFit="1" customWidth="1"/>
    <col min="8892" max="8892" width="9.140625" style="8"/>
    <col min="8893" max="8893" width="10.28515625" style="8" bestFit="1" customWidth="1"/>
    <col min="8894" max="8895" width="9.28515625" style="8" bestFit="1" customWidth="1"/>
    <col min="8896" max="8896" width="9.140625" style="8"/>
    <col min="8897" max="8897" width="10.28515625" style="8" bestFit="1" customWidth="1"/>
    <col min="8898" max="8899" width="9.28515625" style="8" bestFit="1" customWidth="1"/>
    <col min="8900" max="8900" width="9.140625" style="8"/>
    <col min="8901" max="8901" width="10.28515625" style="8" bestFit="1" customWidth="1"/>
    <col min="8902" max="8903" width="9.28515625" style="8" bestFit="1" customWidth="1"/>
    <col min="8904" max="8904" width="9.140625" style="8"/>
    <col min="8905" max="8905" width="10.28515625" style="8" bestFit="1" customWidth="1"/>
    <col min="8906" max="8907" width="9.28515625" style="8" bestFit="1" customWidth="1"/>
    <col min="8908" max="8908" width="9.140625" style="8"/>
    <col min="8909" max="8909" width="10.28515625" style="8" bestFit="1" customWidth="1"/>
    <col min="8910" max="8911" width="9.28515625" style="8" bestFit="1" customWidth="1"/>
    <col min="8912" max="8912" width="9.140625" style="8"/>
    <col min="8913" max="8913" width="10.28515625" style="8" bestFit="1" customWidth="1"/>
    <col min="8914" max="8915" width="9.28515625" style="8" bestFit="1" customWidth="1"/>
    <col min="8916" max="8916" width="9.140625" style="8"/>
    <col min="8917" max="8917" width="10.28515625" style="8" bestFit="1" customWidth="1"/>
    <col min="8918" max="8919" width="9.28515625" style="8" bestFit="1" customWidth="1"/>
    <col min="8920" max="8920" width="9.140625" style="8"/>
    <col min="8921" max="8921" width="10.28515625" style="8" bestFit="1" customWidth="1"/>
    <col min="8922" max="8923" width="9.28515625" style="8" bestFit="1" customWidth="1"/>
    <col min="8924" max="8924" width="9.140625" style="8"/>
    <col min="8925" max="8925" width="10.28515625" style="8" bestFit="1" customWidth="1"/>
    <col min="8926" max="8927" width="9.28515625" style="8" bestFit="1" customWidth="1"/>
    <col min="8928" max="8928" width="9.140625" style="8"/>
    <col min="8929" max="8929" width="10.28515625" style="8" bestFit="1" customWidth="1"/>
    <col min="8930" max="8931" width="9.28515625" style="8" bestFit="1" customWidth="1"/>
    <col min="8932" max="8932" width="9.140625" style="8"/>
    <col min="8933" max="8933" width="10.28515625" style="8" bestFit="1" customWidth="1"/>
    <col min="8934" max="8935" width="9.28515625" style="8" bestFit="1" customWidth="1"/>
    <col min="8936" max="8936" width="9.140625" style="8"/>
    <col min="8937" max="8937" width="10.28515625" style="8" bestFit="1" customWidth="1"/>
    <col min="8938" max="8939" width="9.28515625" style="8" bestFit="1" customWidth="1"/>
    <col min="8940" max="8940" width="9.140625" style="8"/>
    <col min="8941" max="8941" width="10.28515625" style="8" bestFit="1" customWidth="1"/>
    <col min="8942" max="8943" width="9.28515625" style="8" bestFit="1" customWidth="1"/>
    <col min="8944" max="8944" width="9.140625" style="8"/>
    <col min="8945" max="8945" width="10.28515625" style="8" bestFit="1" customWidth="1"/>
    <col min="8946" max="8947" width="9.28515625" style="8" bestFit="1" customWidth="1"/>
    <col min="8948" max="8948" width="9.140625" style="8"/>
    <col min="8949" max="8949" width="10.28515625" style="8" bestFit="1" customWidth="1"/>
    <col min="8950" max="8951" width="9.28515625" style="8" bestFit="1" customWidth="1"/>
    <col min="8952" max="8952" width="9.140625" style="8"/>
    <col min="8953" max="8953" width="10.28515625" style="8" bestFit="1" customWidth="1"/>
    <col min="8954" max="8955" width="9.28515625" style="8" bestFit="1" customWidth="1"/>
    <col min="8956" max="8956" width="9.140625" style="8"/>
    <col min="8957" max="8957" width="10.28515625" style="8" bestFit="1" customWidth="1"/>
    <col min="8958" max="8959" width="9.28515625" style="8" bestFit="1" customWidth="1"/>
    <col min="8960" max="8960" width="9.140625" style="8"/>
    <col min="8961" max="8961" width="10.28515625" style="8" bestFit="1" customWidth="1"/>
    <col min="8962" max="8963" width="9.28515625" style="8" bestFit="1" customWidth="1"/>
    <col min="8964" max="8964" width="9.140625" style="8"/>
    <col min="8965" max="8965" width="10.28515625" style="8" bestFit="1" customWidth="1"/>
    <col min="8966" max="8967" width="9.28515625" style="8" bestFit="1" customWidth="1"/>
    <col min="8968" max="8968" width="9.140625" style="8"/>
    <col min="8969" max="8969" width="10.28515625" style="8" bestFit="1" customWidth="1"/>
    <col min="8970" max="8971" width="9.28515625" style="8" bestFit="1" customWidth="1"/>
    <col min="8972" max="8972" width="9.140625" style="8"/>
    <col min="8973" max="8973" width="10.28515625" style="8" bestFit="1" customWidth="1"/>
    <col min="8974" max="8975" width="9.28515625" style="8" bestFit="1" customWidth="1"/>
    <col min="8976" max="8976" width="9.140625" style="8"/>
    <col min="8977" max="8977" width="10.28515625" style="8" bestFit="1" customWidth="1"/>
    <col min="8978" max="8979" width="9.28515625" style="8" bestFit="1" customWidth="1"/>
    <col min="8980" max="8980" width="9.140625" style="8"/>
    <col min="8981" max="8981" width="10.28515625" style="8" bestFit="1" customWidth="1"/>
    <col min="8982" max="8983" width="9.28515625" style="8" bestFit="1" customWidth="1"/>
    <col min="8984" max="8984" width="9.140625" style="8"/>
    <col min="8985" max="8985" width="10.28515625" style="8" bestFit="1" customWidth="1"/>
    <col min="8986" max="8987" width="9.28515625" style="8" bestFit="1" customWidth="1"/>
    <col min="8988" max="8988" width="9.140625" style="8"/>
    <col min="8989" max="8989" width="10.28515625" style="8" bestFit="1" customWidth="1"/>
    <col min="8990" max="8991" width="9.28515625" style="8" bestFit="1" customWidth="1"/>
    <col min="8992" max="8992" width="9.140625" style="8"/>
    <col min="8993" max="8993" width="10.28515625" style="8" bestFit="1" customWidth="1"/>
    <col min="8994" max="8995" width="9.28515625" style="8" bestFit="1" customWidth="1"/>
    <col min="8996" max="8996" width="9.140625" style="8"/>
    <col min="8997" max="8997" width="10.28515625" style="8" bestFit="1" customWidth="1"/>
    <col min="8998" max="8999" width="9.28515625" style="8" bestFit="1" customWidth="1"/>
    <col min="9000" max="9000" width="9.140625" style="8"/>
    <col min="9001" max="9001" width="10.28515625" style="8" bestFit="1" customWidth="1"/>
    <col min="9002" max="9003" width="9.28515625" style="8" bestFit="1" customWidth="1"/>
    <col min="9004" max="9004" width="9.140625" style="8"/>
    <col min="9005" max="9005" width="10.28515625" style="8" bestFit="1" customWidth="1"/>
    <col min="9006" max="9007" width="9.28515625" style="8" bestFit="1" customWidth="1"/>
    <col min="9008" max="9008" width="9.140625" style="8"/>
    <col min="9009" max="9009" width="10.28515625" style="8" bestFit="1" customWidth="1"/>
    <col min="9010" max="9011" width="9.28515625" style="8" bestFit="1" customWidth="1"/>
    <col min="9012" max="9012" width="9.140625" style="8"/>
    <col min="9013" max="9013" width="10.28515625" style="8" bestFit="1" customWidth="1"/>
    <col min="9014" max="9015" width="9.28515625" style="8" bestFit="1" customWidth="1"/>
    <col min="9016" max="9016" width="9.140625" style="8"/>
    <col min="9017" max="9017" width="10.28515625" style="8" bestFit="1" customWidth="1"/>
    <col min="9018" max="9019" width="9.28515625" style="8" bestFit="1" customWidth="1"/>
    <col min="9020" max="9020" width="9.140625" style="8"/>
    <col min="9021" max="9021" width="10.28515625" style="8" bestFit="1" customWidth="1"/>
    <col min="9022" max="9023" width="9.28515625" style="8" bestFit="1" customWidth="1"/>
    <col min="9024" max="9024" width="9.140625" style="8"/>
    <col min="9025" max="9025" width="10.28515625" style="8" bestFit="1" customWidth="1"/>
    <col min="9026" max="9027" width="9.28515625" style="8" bestFit="1" customWidth="1"/>
    <col min="9028" max="9028" width="9.140625" style="8"/>
    <col min="9029" max="9029" width="10.28515625" style="8" bestFit="1" customWidth="1"/>
    <col min="9030" max="9031" width="9.28515625" style="8" bestFit="1" customWidth="1"/>
    <col min="9032" max="9032" width="9.140625" style="8"/>
    <col min="9033" max="9033" width="10.28515625" style="8" bestFit="1" customWidth="1"/>
    <col min="9034" max="9035" width="9.28515625" style="8" bestFit="1" customWidth="1"/>
    <col min="9036" max="9036" width="9.140625" style="8"/>
    <col min="9037" max="9037" width="10.28515625" style="8" bestFit="1" customWidth="1"/>
    <col min="9038" max="9039" width="9.28515625" style="8" bestFit="1" customWidth="1"/>
    <col min="9040" max="9040" width="9.140625" style="8"/>
    <col min="9041" max="9041" width="10.28515625" style="8" bestFit="1" customWidth="1"/>
    <col min="9042" max="9043" width="9.28515625" style="8" bestFit="1" customWidth="1"/>
    <col min="9044" max="9044" width="9.140625" style="8"/>
    <col min="9045" max="9045" width="10.28515625" style="8" bestFit="1" customWidth="1"/>
    <col min="9046" max="9047" width="9.28515625" style="8" bestFit="1" customWidth="1"/>
    <col min="9048" max="9048" width="9.140625" style="8"/>
    <col min="9049" max="9049" width="10.28515625" style="8" bestFit="1" customWidth="1"/>
    <col min="9050" max="9051" width="9.28515625" style="8" bestFit="1" customWidth="1"/>
    <col min="9052" max="9052" width="9.140625" style="8"/>
    <col min="9053" max="9053" width="10.28515625" style="8" bestFit="1" customWidth="1"/>
    <col min="9054" max="9055" width="9.28515625" style="8" bestFit="1" customWidth="1"/>
    <col min="9056" max="9056" width="9.140625" style="8"/>
    <col min="9057" max="9057" width="10.28515625" style="8" bestFit="1" customWidth="1"/>
    <col min="9058" max="9059" width="9.28515625" style="8" bestFit="1" customWidth="1"/>
    <col min="9060" max="9060" width="9.140625" style="8"/>
    <col min="9061" max="9061" width="10.28515625" style="8" bestFit="1" customWidth="1"/>
    <col min="9062" max="9063" width="9.28515625" style="8" bestFit="1" customWidth="1"/>
    <col min="9064" max="9064" width="9.140625" style="8"/>
    <col min="9065" max="9065" width="10.28515625" style="8" bestFit="1" customWidth="1"/>
    <col min="9066" max="9067" width="9.28515625" style="8" bestFit="1" customWidth="1"/>
    <col min="9068" max="9068" width="9.140625" style="8"/>
    <col min="9069" max="9069" width="10.28515625" style="8" bestFit="1" customWidth="1"/>
    <col min="9070" max="9071" width="9.28515625" style="8" bestFit="1" customWidth="1"/>
    <col min="9072" max="9072" width="9.140625" style="8"/>
    <col min="9073" max="9073" width="10.28515625" style="8" bestFit="1" customWidth="1"/>
    <col min="9074" max="9075" width="9.28515625" style="8" bestFit="1" customWidth="1"/>
    <col min="9076" max="9076" width="9.140625" style="8"/>
    <col min="9077" max="9077" width="10.28515625" style="8" bestFit="1" customWidth="1"/>
    <col min="9078" max="9079" width="9.28515625" style="8" bestFit="1" customWidth="1"/>
    <col min="9080" max="9080" width="9.140625" style="8"/>
    <col min="9081" max="9081" width="10.28515625" style="8" bestFit="1" customWidth="1"/>
    <col min="9082" max="9083" width="9.28515625" style="8" bestFit="1" customWidth="1"/>
    <col min="9084" max="9084" width="9.140625" style="8"/>
    <col min="9085" max="9085" width="10.28515625" style="8" bestFit="1" customWidth="1"/>
    <col min="9086" max="9087" width="9.28515625" style="8" bestFit="1" customWidth="1"/>
    <col min="9088" max="9088" width="9.140625" style="8"/>
    <col min="9089" max="9089" width="10.28515625" style="8" bestFit="1" customWidth="1"/>
    <col min="9090" max="9091" width="9.28515625" style="8" bestFit="1" customWidth="1"/>
    <col min="9092" max="9092" width="9.140625" style="8"/>
    <col min="9093" max="9093" width="10.28515625" style="8" bestFit="1" customWidth="1"/>
    <col min="9094" max="9095" width="9.28515625" style="8" bestFit="1" customWidth="1"/>
    <col min="9096" max="9096" width="9.140625" style="8"/>
    <col min="9097" max="9097" width="10.28515625" style="8" bestFit="1" customWidth="1"/>
    <col min="9098" max="9099" width="9.28515625" style="8" bestFit="1" customWidth="1"/>
    <col min="9100" max="9100" width="9.140625" style="8"/>
    <col min="9101" max="9101" width="10.28515625" style="8" bestFit="1" customWidth="1"/>
    <col min="9102" max="9103" width="9.28515625" style="8" bestFit="1" customWidth="1"/>
    <col min="9104" max="9104" width="9.140625" style="8"/>
    <col min="9105" max="9105" width="10.28515625" style="8" bestFit="1" customWidth="1"/>
    <col min="9106" max="9107" width="9.28515625" style="8" bestFit="1" customWidth="1"/>
    <col min="9108" max="9108" width="9.140625" style="8"/>
    <col min="9109" max="9109" width="10.28515625" style="8" bestFit="1" customWidth="1"/>
    <col min="9110" max="9111" width="9.28515625" style="8" bestFit="1" customWidth="1"/>
    <col min="9112" max="9112" width="9.140625" style="8"/>
    <col min="9113" max="9113" width="10.28515625" style="8" bestFit="1" customWidth="1"/>
    <col min="9114" max="9115" width="9.28515625" style="8" bestFit="1" customWidth="1"/>
    <col min="9116" max="9116" width="9.140625" style="8"/>
    <col min="9117" max="9117" width="10.28515625" style="8" bestFit="1" customWidth="1"/>
    <col min="9118" max="9119" width="9.28515625" style="8" bestFit="1" customWidth="1"/>
    <col min="9120" max="9120" width="9.140625" style="8"/>
    <col min="9121" max="9121" width="10.28515625" style="8" bestFit="1" customWidth="1"/>
    <col min="9122" max="9123" width="9.28515625" style="8" bestFit="1" customWidth="1"/>
    <col min="9124" max="9124" width="9.140625" style="8"/>
    <col min="9125" max="9125" width="10.28515625" style="8" bestFit="1" customWidth="1"/>
    <col min="9126" max="9127" width="9.28515625" style="8" bestFit="1" customWidth="1"/>
    <col min="9128" max="9128" width="9.140625" style="8"/>
    <col min="9129" max="9129" width="10.28515625" style="8" bestFit="1" customWidth="1"/>
    <col min="9130" max="9131" width="9.28515625" style="8" bestFit="1" customWidth="1"/>
    <col min="9132" max="9132" width="9.140625" style="8"/>
    <col min="9133" max="9133" width="10.28515625" style="8" bestFit="1" customWidth="1"/>
    <col min="9134" max="9135" width="9.28515625" style="8" bestFit="1" customWidth="1"/>
    <col min="9136" max="9136" width="9.140625" style="8"/>
    <col min="9137" max="9137" width="10.28515625" style="8" bestFit="1" customWidth="1"/>
    <col min="9138" max="9139" width="9.28515625" style="8" bestFit="1" customWidth="1"/>
    <col min="9140" max="9140" width="9.140625" style="8"/>
    <col min="9141" max="9141" width="10.28515625" style="8" bestFit="1" customWidth="1"/>
    <col min="9142" max="9143" width="9.28515625" style="8" bestFit="1" customWidth="1"/>
    <col min="9144" max="9144" width="9.140625" style="8"/>
    <col min="9145" max="9145" width="10.28515625" style="8" bestFit="1" customWidth="1"/>
    <col min="9146" max="9147" width="9.28515625" style="8" bestFit="1" customWidth="1"/>
    <col min="9148" max="9148" width="9.140625" style="8"/>
    <col min="9149" max="9149" width="10.28515625" style="8" bestFit="1" customWidth="1"/>
    <col min="9150" max="9151" width="9.28515625" style="8" bestFit="1" customWidth="1"/>
    <col min="9152" max="9152" width="9.140625" style="8"/>
    <col min="9153" max="9153" width="10.28515625" style="8" bestFit="1" customWidth="1"/>
    <col min="9154" max="9155" width="9.28515625" style="8" bestFit="1" customWidth="1"/>
    <col min="9156" max="9156" width="9.140625" style="8"/>
    <col min="9157" max="9157" width="10.28515625" style="8" bestFit="1" customWidth="1"/>
    <col min="9158" max="9159" width="9.28515625" style="8" bestFit="1" customWidth="1"/>
    <col min="9160" max="9160" width="9.140625" style="8"/>
    <col min="9161" max="9161" width="10.28515625" style="8" bestFit="1" customWidth="1"/>
    <col min="9162" max="9163" width="9.28515625" style="8" bestFit="1" customWidth="1"/>
    <col min="9164" max="9164" width="9.140625" style="8"/>
    <col min="9165" max="9165" width="10.28515625" style="8" bestFit="1" customWidth="1"/>
    <col min="9166" max="9167" width="9.28515625" style="8" bestFit="1" customWidth="1"/>
    <col min="9168" max="9168" width="9.140625" style="8"/>
    <col min="9169" max="9169" width="10.28515625" style="8" bestFit="1" customWidth="1"/>
    <col min="9170" max="9171" width="9.28515625" style="8" bestFit="1" customWidth="1"/>
    <col min="9172" max="9172" width="9.140625" style="8"/>
    <col min="9173" max="9173" width="10.28515625" style="8" bestFit="1" customWidth="1"/>
    <col min="9174" max="9175" width="9.28515625" style="8" bestFit="1" customWidth="1"/>
    <col min="9176" max="9176" width="9.140625" style="8"/>
    <col min="9177" max="9177" width="10.28515625" style="8" bestFit="1" customWidth="1"/>
    <col min="9178" max="9179" width="9.28515625" style="8" bestFit="1" customWidth="1"/>
    <col min="9180" max="9180" width="9.140625" style="8"/>
    <col min="9181" max="9181" width="10.28515625" style="8" bestFit="1" customWidth="1"/>
    <col min="9182" max="9183" width="9.28515625" style="8" bestFit="1" customWidth="1"/>
    <col min="9184" max="9184" width="9.140625" style="8"/>
    <col min="9185" max="9185" width="10.28515625" style="8" bestFit="1" customWidth="1"/>
    <col min="9186" max="9187" width="9.28515625" style="8" bestFit="1" customWidth="1"/>
    <col min="9188" max="9188" width="9.140625" style="8"/>
    <col min="9189" max="9189" width="10.28515625" style="8" bestFit="1" customWidth="1"/>
    <col min="9190" max="9191" width="9.28515625" style="8" bestFit="1" customWidth="1"/>
    <col min="9192" max="9192" width="9.140625" style="8"/>
    <col min="9193" max="9193" width="10.28515625" style="8" bestFit="1" customWidth="1"/>
    <col min="9194" max="9195" width="9.28515625" style="8" bestFit="1" customWidth="1"/>
    <col min="9196" max="9196" width="9.140625" style="8"/>
    <col min="9197" max="9197" width="10.28515625" style="8" bestFit="1" customWidth="1"/>
    <col min="9198" max="9199" width="9.28515625" style="8" bestFit="1" customWidth="1"/>
    <col min="9200" max="9200" width="9.140625" style="8"/>
    <col min="9201" max="9201" width="10.28515625" style="8" bestFit="1" customWidth="1"/>
    <col min="9202" max="9203" width="9.28515625" style="8" bestFit="1" customWidth="1"/>
    <col min="9204" max="9204" width="9.140625" style="8"/>
    <col min="9205" max="9205" width="10.28515625" style="8" bestFit="1" customWidth="1"/>
    <col min="9206" max="9207" width="9.28515625" style="8" bestFit="1" customWidth="1"/>
    <col min="9208" max="9208" width="9.140625" style="8"/>
    <col min="9209" max="9209" width="10.28515625" style="8" bestFit="1" customWidth="1"/>
    <col min="9210" max="9211" width="9.28515625" style="8" bestFit="1" customWidth="1"/>
    <col min="9212" max="9212" width="9.140625" style="8"/>
    <col min="9213" max="9213" width="10.28515625" style="8" bestFit="1" customWidth="1"/>
    <col min="9214" max="9215" width="9.28515625" style="8" bestFit="1" customWidth="1"/>
    <col min="9216" max="9216" width="9.140625" style="8"/>
    <col min="9217" max="9217" width="10.28515625" style="8" bestFit="1" customWidth="1"/>
    <col min="9218" max="9219" width="9.28515625" style="8" bestFit="1" customWidth="1"/>
    <col min="9220" max="9220" width="9.140625" style="8"/>
    <col min="9221" max="9221" width="10.28515625" style="8" bestFit="1" customWidth="1"/>
    <col min="9222" max="9223" width="9.28515625" style="8" bestFit="1" customWidth="1"/>
    <col min="9224" max="9224" width="9.140625" style="8"/>
    <col min="9225" max="9225" width="10.28515625" style="8" bestFit="1" customWidth="1"/>
    <col min="9226" max="9227" width="9.28515625" style="8" bestFit="1" customWidth="1"/>
    <col min="9228" max="9228" width="9.140625" style="8"/>
    <col min="9229" max="9229" width="10.28515625" style="8" bestFit="1" customWidth="1"/>
    <col min="9230" max="9231" width="9.28515625" style="8" bestFit="1" customWidth="1"/>
    <col min="9232" max="9232" width="9.140625" style="8"/>
    <col min="9233" max="9233" width="10.28515625" style="8" bestFit="1" customWidth="1"/>
    <col min="9234" max="9235" width="9.28515625" style="8" bestFit="1" customWidth="1"/>
    <col min="9236" max="9236" width="9.140625" style="8"/>
    <col min="9237" max="9237" width="10.28515625" style="8" bestFit="1" customWidth="1"/>
    <col min="9238" max="9239" width="9.28515625" style="8" bestFit="1" customWidth="1"/>
    <col min="9240" max="9240" width="9.140625" style="8"/>
    <col min="9241" max="9241" width="10.28515625" style="8" bestFit="1" customWidth="1"/>
    <col min="9242" max="9243" width="9.28515625" style="8" bestFit="1" customWidth="1"/>
    <col min="9244" max="9244" width="9.140625" style="8"/>
    <col min="9245" max="9245" width="10.28515625" style="8" bestFit="1" customWidth="1"/>
    <col min="9246" max="9247" width="9.28515625" style="8" bestFit="1" customWidth="1"/>
    <col min="9248" max="9248" width="9.140625" style="8"/>
    <col min="9249" max="9249" width="10.28515625" style="8" bestFit="1" customWidth="1"/>
    <col min="9250" max="9251" width="9.28515625" style="8" bestFit="1" customWidth="1"/>
    <col min="9252" max="9252" width="9.140625" style="8"/>
    <col min="9253" max="9253" width="10.28515625" style="8" bestFit="1" customWidth="1"/>
    <col min="9254" max="9255" width="9.28515625" style="8" bestFit="1" customWidth="1"/>
    <col min="9256" max="9256" width="9.140625" style="8"/>
    <col min="9257" max="9257" width="10.28515625" style="8" bestFit="1" customWidth="1"/>
    <col min="9258" max="9259" width="9.28515625" style="8" bestFit="1" customWidth="1"/>
    <col min="9260" max="9260" width="9.140625" style="8"/>
    <col min="9261" max="9261" width="10.28515625" style="8" bestFit="1" customWidth="1"/>
    <col min="9262" max="9263" width="9.28515625" style="8" bestFit="1" customWidth="1"/>
    <col min="9264" max="9264" width="9.140625" style="8"/>
    <col min="9265" max="9265" width="10.28515625" style="8" bestFit="1" customWidth="1"/>
    <col min="9266" max="9267" width="9.28515625" style="8" bestFit="1" customWidth="1"/>
    <col min="9268" max="9268" width="9.140625" style="8"/>
    <col min="9269" max="9269" width="10.28515625" style="8" bestFit="1" customWidth="1"/>
    <col min="9270" max="9271" width="9.28515625" style="8" bestFit="1" customWidth="1"/>
    <col min="9272" max="9272" width="9.140625" style="8"/>
    <col min="9273" max="9273" width="10.28515625" style="8" bestFit="1" customWidth="1"/>
    <col min="9274" max="9275" width="9.28515625" style="8" bestFit="1" customWidth="1"/>
    <col min="9276" max="9276" width="9.140625" style="8"/>
    <col min="9277" max="9277" width="10.28515625" style="8" bestFit="1" customWidth="1"/>
    <col min="9278" max="9279" width="9.28515625" style="8" bestFit="1" customWidth="1"/>
    <col min="9280" max="9280" width="9.140625" style="8"/>
    <col min="9281" max="9281" width="10.28515625" style="8" bestFit="1" customWidth="1"/>
    <col min="9282" max="9283" width="9.28515625" style="8" bestFit="1" customWidth="1"/>
    <col min="9284" max="9284" width="9.140625" style="8"/>
    <col min="9285" max="9285" width="10.28515625" style="8" bestFit="1" customWidth="1"/>
    <col min="9286" max="9287" width="9.28515625" style="8" bestFit="1" customWidth="1"/>
    <col min="9288" max="9288" width="9.140625" style="8"/>
    <col min="9289" max="9289" width="10.28515625" style="8" bestFit="1" customWidth="1"/>
    <col min="9290" max="9291" width="9.28515625" style="8" bestFit="1" customWidth="1"/>
    <col min="9292" max="9292" width="9.140625" style="8"/>
    <col min="9293" max="9293" width="10.28515625" style="8" bestFit="1" customWidth="1"/>
    <col min="9294" max="9295" width="9.28515625" style="8" bestFit="1" customWidth="1"/>
    <col min="9296" max="9296" width="9.140625" style="8"/>
    <col min="9297" max="9297" width="10.28515625" style="8" bestFit="1" customWidth="1"/>
    <col min="9298" max="9299" width="9.28515625" style="8" bestFit="1" customWidth="1"/>
    <col min="9300" max="9300" width="9.140625" style="8"/>
    <col min="9301" max="9301" width="10.28515625" style="8" bestFit="1" customWidth="1"/>
    <col min="9302" max="9303" width="9.28515625" style="8" bestFit="1" customWidth="1"/>
    <col min="9304" max="9304" width="9.140625" style="8"/>
    <col min="9305" max="9305" width="10.28515625" style="8" bestFit="1" customWidth="1"/>
    <col min="9306" max="9307" width="9.28515625" style="8" bestFit="1" customWidth="1"/>
    <col min="9308" max="9308" width="9.140625" style="8"/>
    <col min="9309" max="9309" width="10.28515625" style="8" bestFit="1" customWidth="1"/>
    <col min="9310" max="9311" width="9.28515625" style="8" bestFit="1" customWidth="1"/>
    <col min="9312" max="9312" width="9.140625" style="8"/>
    <col min="9313" max="9313" width="10.28515625" style="8" bestFit="1" customWidth="1"/>
    <col min="9314" max="9315" width="9.28515625" style="8" bestFit="1" customWidth="1"/>
    <col min="9316" max="9316" width="9.140625" style="8"/>
    <col min="9317" max="9317" width="10.28515625" style="8" bestFit="1" customWidth="1"/>
    <col min="9318" max="9319" width="9.28515625" style="8" bestFit="1" customWidth="1"/>
    <col min="9320" max="9320" width="9.140625" style="8"/>
    <col min="9321" max="9321" width="10.28515625" style="8" bestFit="1" customWidth="1"/>
    <col min="9322" max="9323" width="9.28515625" style="8" bestFit="1" customWidth="1"/>
    <col min="9324" max="9324" width="9.140625" style="8"/>
    <col min="9325" max="9325" width="10.28515625" style="8" bestFit="1" customWidth="1"/>
    <col min="9326" max="9327" width="9.28515625" style="8" bestFit="1" customWidth="1"/>
    <col min="9328" max="9328" width="9.140625" style="8"/>
    <col min="9329" max="9329" width="10.28515625" style="8" bestFit="1" customWidth="1"/>
    <col min="9330" max="9331" width="9.28515625" style="8" bestFit="1" customWidth="1"/>
    <col min="9332" max="9332" width="9.140625" style="8"/>
    <col min="9333" max="9333" width="10.28515625" style="8" bestFit="1" customWidth="1"/>
    <col min="9334" max="9335" width="9.28515625" style="8" bestFit="1" customWidth="1"/>
    <col min="9336" max="9336" width="9.140625" style="8"/>
    <col min="9337" max="9337" width="10.28515625" style="8" bestFit="1" customWidth="1"/>
    <col min="9338" max="9339" width="9.28515625" style="8" bestFit="1" customWidth="1"/>
    <col min="9340" max="9340" width="9.140625" style="8"/>
    <col min="9341" max="9341" width="10.28515625" style="8" bestFit="1" customWidth="1"/>
    <col min="9342" max="9343" width="9.28515625" style="8" bestFit="1" customWidth="1"/>
    <col min="9344" max="9344" width="9.140625" style="8"/>
    <col min="9345" max="9345" width="10.28515625" style="8" bestFit="1" customWidth="1"/>
    <col min="9346" max="9347" width="9.28515625" style="8" bestFit="1" customWidth="1"/>
    <col min="9348" max="9348" width="9.140625" style="8"/>
    <col min="9349" max="9349" width="10.28515625" style="8" bestFit="1" customWidth="1"/>
    <col min="9350" max="9351" width="9.28515625" style="8" bestFit="1" customWidth="1"/>
    <col min="9352" max="9352" width="9.140625" style="8"/>
    <col min="9353" max="9353" width="10.28515625" style="8" bestFit="1" customWidth="1"/>
    <col min="9354" max="9355" width="9.28515625" style="8" bestFit="1" customWidth="1"/>
    <col min="9356" max="9356" width="9.140625" style="8"/>
    <col min="9357" max="9357" width="10.28515625" style="8" bestFit="1" customWidth="1"/>
    <col min="9358" max="9359" width="9.28515625" style="8" bestFit="1" customWidth="1"/>
    <col min="9360" max="9360" width="9.140625" style="8"/>
    <col min="9361" max="9361" width="10.28515625" style="8" bestFit="1" customWidth="1"/>
    <col min="9362" max="9363" width="9.28515625" style="8" bestFit="1" customWidth="1"/>
    <col min="9364" max="9364" width="9.140625" style="8"/>
    <col min="9365" max="9365" width="10.28515625" style="8" bestFit="1" customWidth="1"/>
    <col min="9366" max="9367" width="9.28515625" style="8" bestFit="1" customWidth="1"/>
    <col min="9368" max="9368" width="9.140625" style="8"/>
    <col min="9369" max="9369" width="10.28515625" style="8" bestFit="1" customWidth="1"/>
    <col min="9370" max="9371" width="9.28515625" style="8" bestFit="1" customWidth="1"/>
    <col min="9372" max="9372" width="9.140625" style="8"/>
    <col min="9373" max="9373" width="10.28515625" style="8" bestFit="1" customWidth="1"/>
    <col min="9374" max="9375" width="9.28515625" style="8" bestFit="1" customWidth="1"/>
    <col min="9376" max="9376" width="9.140625" style="8"/>
    <col min="9377" max="9377" width="10.28515625" style="8" bestFit="1" customWidth="1"/>
    <col min="9378" max="9379" width="9.28515625" style="8" bestFit="1" customWidth="1"/>
    <col min="9380" max="9380" width="9.140625" style="8"/>
    <col min="9381" max="9381" width="10.28515625" style="8" bestFit="1" customWidth="1"/>
    <col min="9382" max="9383" width="9.28515625" style="8" bestFit="1" customWidth="1"/>
    <col min="9384" max="9384" width="9.140625" style="8"/>
    <col min="9385" max="9385" width="10.28515625" style="8" bestFit="1" customWidth="1"/>
    <col min="9386" max="9387" width="9.28515625" style="8" bestFit="1" customWidth="1"/>
    <col min="9388" max="9388" width="9.140625" style="8"/>
    <col min="9389" max="9389" width="10.28515625" style="8" bestFit="1" customWidth="1"/>
    <col min="9390" max="9391" width="9.28515625" style="8" bestFit="1" customWidth="1"/>
    <col min="9392" max="9392" width="9.140625" style="8"/>
    <col min="9393" max="9393" width="10.28515625" style="8" bestFit="1" customWidth="1"/>
    <col min="9394" max="9395" width="9.28515625" style="8" bestFit="1" customWidth="1"/>
    <col min="9396" max="9396" width="9.140625" style="8"/>
    <col min="9397" max="9397" width="10.28515625" style="8" bestFit="1" customWidth="1"/>
    <col min="9398" max="9399" width="9.28515625" style="8" bestFit="1" customWidth="1"/>
    <col min="9400" max="9400" width="9.140625" style="8"/>
    <col min="9401" max="9401" width="10.28515625" style="8" bestFit="1" customWidth="1"/>
    <col min="9402" max="9403" width="9.28515625" style="8" bestFit="1" customWidth="1"/>
    <col min="9404" max="9404" width="9.140625" style="8"/>
    <col min="9405" max="9405" width="10.28515625" style="8" bestFit="1" customWidth="1"/>
    <col min="9406" max="9407" width="9.28515625" style="8" bestFit="1" customWidth="1"/>
    <col min="9408" max="9408" width="9.140625" style="8"/>
    <col min="9409" max="9409" width="10.28515625" style="8" bestFit="1" customWidth="1"/>
    <col min="9410" max="9411" width="9.28515625" style="8" bestFit="1" customWidth="1"/>
    <col min="9412" max="9412" width="9.140625" style="8"/>
    <col min="9413" max="9413" width="10.28515625" style="8" bestFit="1" customWidth="1"/>
    <col min="9414" max="9415" width="9.28515625" style="8" bestFit="1" customWidth="1"/>
    <col min="9416" max="9416" width="9.140625" style="8"/>
    <col min="9417" max="9417" width="10.28515625" style="8" bestFit="1" customWidth="1"/>
    <col min="9418" max="9419" width="9.28515625" style="8" bestFit="1" customWidth="1"/>
    <col min="9420" max="9420" width="9.140625" style="8"/>
    <col min="9421" max="9421" width="10.28515625" style="8" bestFit="1" customWidth="1"/>
    <col min="9422" max="9423" width="9.28515625" style="8" bestFit="1" customWidth="1"/>
    <col min="9424" max="9424" width="9.140625" style="8"/>
    <col min="9425" max="9425" width="10.28515625" style="8" bestFit="1" customWidth="1"/>
    <col min="9426" max="9427" width="9.28515625" style="8" bestFit="1" customWidth="1"/>
    <col min="9428" max="9428" width="9.140625" style="8"/>
    <col min="9429" max="9429" width="10.28515625" style="8" bestFit="1" customWidth="1"/>
    <col min="9430" max="9431" width="9.28515625" style="8" bestFit="1" customWidth="1"/>
    <col min="9432" max="9432" width="9.140625" style="8"/>
    <col min="9433" max="9433" width="10.28515625" style="8" bestFit="1" customWidth="1"/>
    <col min="9434" max="9435" width="9.28515625" style="8" bestFit="1" customWidth="1"/>
    <col min="9436" max="9436" width="9.140625" style="8"/>
    <col min="9437" max="9437" width="10.28515625" style="8" bestFit="1" customWidth="1"/>
    <col min="9438" max="9439" width="9.28515625" style="8" bestFit="1" customWidth="1"/>
    <col min="9440" max="9440" width="9.140625" style="8"/>
    <col min="9441" max="9441" width="10.28515625" style="8" bestFit="1" customWidth="1"/>
    <col min="9442" max="9443" width="9.28515625" style="8" bestFit="1" customWidth="1"/>
    <col min="9444" max="9444" width="9.140625" style="8"/>
    <col min="9445" max="9445" width="10.28515625" style="8" bestFit="1" customWidth="1"/>
    <col min="9446" max="9447" width="9.28515625" style="8" bestFit="1" customWidth="1"/>
    <col min="9448" max="9448" width="9.140625" style="8"/>
    <col min="9449" max="9449" width="10.28515625" style="8" bestFit="1" customWidth="1"/>
    <col min="9450" max="9451" width="9.28515625" style="8" bestFit="1" customWidth="1"/>
    <col min="9452" max="9452" width="9.140625" style="8"/>
    <col min="9453" max="9453" width="10.28515625" style="8" bestFit="1" customWidth="1"/>
    <col min="9454" max="9455" width="9.28515625" style="8" bestFit="1" customWidth="1"/>
    <col min="9456" max="9456" width="9.140625" style="8"/>
    <col min="9457" max="9457" width="10.28515625" style="8" bestFit="1" customWidth="1"/>
    <col min="9458" max="9459" width="9.28515625" style="8" bestFit="1" customWidth="1"/>
    <col min="9460" max="9460" width="9.140625" style="8"/>
    <col min="9461" max="9461" width="10.28515625" style="8" bestFit="1" customWidth="1"/>
    <col min="9462" max="9463" width="9.28515625" style="8" bestFit="1" customWidth="1"/>
    <col min="9464" max="9464" width="9.140625" style="8"/>
    <col min="9465" max="9465" width="10.28515625" style="8" bestFit="1" customWidth="1"/>
    <col min="9466" max="9467" width="9.28515625" style="8" bestFit="1" customWidth="1"/>
    <col min="9468" max="9468" width="9.140625" style="8"/>
    <col min="9469" max="9469" width="10.28515625" style="8" bestFit="1" customWidth="1"/>
    <col min="9470" max="9471" width="9.28515625" style="8" bestFit="1" customWidth="1"/>
    <col min="9472" max="9472" width="9.140625" style="8"/>
    <col min="9473" max="9473" width="10.28515625" style="8" bestFit="1" customWidth="1"/>
    <col min="9474" max="9475" width="9.28515625" style="8" bestFit="1" customWidth="1"/>
    <col min="9476" max="9476" width="9.140625" style="8"/>
    <col min="9477" max="9477" width="10.28515625" style="8" bestFit="1" customWidth="1"/>
    <col min="9478" max="9479" width="9.28515625" style="8" bestFit="1" customWidth="1"/>
    <col min="9480" max="9480" width="9.140625" style="8"/>
    <col min="9481" max="9481" width="10.28515625" style="8" bestFit="1" customWidth="1"/>
    <col min="9482" max="9483" width="9.28515625" style="8" bestFit="1" customWidth="1"/>
    <col min="9484" max="9484" width="9.140625" style="8"/>
    <col min="9485" max="9485" width="10.28515625" style="8" bestFit="1" customWidth="1"/>
    <col min="9486" max="9487" width="9.28515625" style="8" bestFit="1" customWidth="1"/>
    <col min="9488" max="9488" width="9.140625" style="8"/>
    <col min="9489" max="9489" width="10.28515625" style="8" bestFit="1" customWidth="1"/>
    <col min="9490" max="9491" width="9.28515625" style="8" bestFit="1" customWidth="1"/>
    <col min="9492" max="9492" width="9.140625" style="8"/>
    <col min="9493" max="9493" width="10.28515625" style="8" bestFit="1" customWidth="1"/>
    <col min="9494" max="9495" width="9.28515625" style="8" bestFit="1" customWidth="1"/>
    <col min="9496" max="9496" width="9.140625" style="8"/>
    <col min="9497" max="9497" width="10.28515625" style="8" bestFit="1" customWidth="1"/>
    <col min="9498" max="9499" width="9.28515625" style="8" bestFit="1" customWidth="1"/>
    <col min="9500" max="9500" width="9.140625" style="8"/>
    <col min="9501" max="9501" width="10.28515625" style="8" bestFit="1" customWidth="1"/>
    <col min="9502" max="9503" width="9.28515625" style="8" bestFit="1" customWidth="1"/>
    <col min="9504" max="9504" width="9.140625" style="8"/>
    <col min="9505" max="9505" width="10.28515625" style="8" bestFit="1" customWidth="1"/>
    <col min="9506" max="9507" width="9.28515625" style="8" bestFit="1" customWidth="1"/>
    <col min="9508" max="9508" width="9.140625" style="8"/>
    <col min="9509" max="9509" width="10.28515625" style="8" bestFit="1" customWidth="1"/>
    <col min="9510" max="9511" width="9.28515625" style="8" bestFit="1" customWidth="1"/>
    <col min="9512" max="9512" width="9.140625" style="8"/>
    <col min="9513" max="9513" width="10.28515625" style="8" bestFit="1" customWidth="1"/>
    <col min="9514" max="9515" width="9.28515625" style="8" bestFit="1" customWidth="1"/>
    <col min="9516" max="9516" width="9.140625" style="8"/>
    <col min="9517" max="9517" width="10.28515625" style="8" bestFit="1" customWidth="1"/>
    <col min="9518" max="9519" width="9.28515625" style="8" bestFit="1" customWidth="1"/>
    <col min="9520" max="9520" width="9.140625" style="8"/>
    <col min="9521" max="9521" width="10.28515625" style="8" bestFit="1" customWidth="1"/>
    <col min="9522" max="9523" width="9.28515625" style="8" bestFit="1" customWidth="1"/>
    <col min="9524" max="9524" width="9.140625" style="8"/>
    <col min="9525" max="9525" width="10.28515625" style="8" bestFit="1" customWidth="1"/>
    <col min="9526" max="9527" width="9.28515625" style="8" bestFit="1" customWidth="1"/>
    <col min="9528" max="9528" width="9.140625" style="8"/>
    <col min="9529" max="9529" width="10.28515625" style="8" bestFit="1" customWidth="1"/>
    <col min="9530" max="9531" width="9.28515625" style="8" bestFit="1" customWidth="1"/>
    <col min="9532" max="9532" width="9.140625" style="8"/>
    <col min="9533" max="9533" width="10.28515625" style="8" bestFit="1" customWidth="1"/>
    <col min="9534" max="9535" width="9.28515625" style="8" bestFit="1" customWidth="1"/>
    <col min="9536" max="9536" width="9.140625" style="8"/>
    <col min="9537" max="9537" width="10.28515625" style="8" bestFit="1" customWidth="1"/>
    <col min="9538" max="9539" width="9.28515625" style="8" bestFit="1" customWidth="1"/>
    <col min="9540" max="9540" width="9.140625" style="8"/>
    <col min="9541" max="9541" width="10.28515625" style="8" bestFit="1" customWidth="1"/>
    <col min="9542" max="9543" width="9.28515625" style="8" bestFit="1" customWidth="1"/>
    <col min="9544" max="9544" width="9.140625" style="8"/>
    <col min="9545" max="9545" width="10.28515625" style="8" bestFit="1" customWidth="1"/>
    <col min="9546" max="9547" width="9.28515625" style="8" bestFit="1" customWidth="1"/>
    <col min="9548" max="9548" width="9.140625" style="8"/>
    <col min="9549" max="9549" width="10.28515625" style="8" bestFit="1" customWidth="1"/>
    <col min="9550" max="9551" width="9.28515625" style="8" bestFit="1" customWidth="1"/>
    <col min="9552" max="9552" width="9.140625" style="8"/>
    <col min="9553" max="9553" width="10.28515625" style="8" bestFit="1" customWidth="1"/>
    <col min="9554" max="9555" width="9.28515625" style="8" bestFit="1" customWidth="1"/>
    <col min="9556" max="9556" width="9.140625" style="8"/>
    <col min="9557" max="9557" width="10.28515625" style="8" bestFit="1" customWidth="1"/>
    <col min="9558" max="9559" width="9.28515625" style="8" bestFit="1" customWidth="1"/>
    <col min="9560" max="9560" width="9.140625" style="8"/>
    <col min="9561" max="9561" width="10.28515625" style="8" bestFit="1" customWidth="1"/>
    <col min="9562" max="9563" width="9.28515625" style="8" bestFit="1" customWidth="1"/>
    <col min="9564" max="9564" width="9.140625" style="8"/>
    <col min="9565" max="9565" width="10.28515625" style="8" bestFit="1" customWidth="1"/>
    <col min="9566" max="9567" width="9.28515625" style="8" bestFit="1" customWidth="1"/>
    <col min="9568" max="9568" width="9.140625" style="8"/>
    <col min="9569" max="9569" width="10.28515625" style="8" bestFit="1" customWidth="1"/>
    <col min="9570" max="9571" width="9.28515625" style="8" bestFit="1" customWidth="1"/>
    <col min="9572" max="9572" width="9.140625" style="8"/>
    <col min="9573" max="9573" width="10.28515625" style="8" bestFit="1" customWidth="1"/>
    <col min="9574" max="9575" width="9.28515625" style="8" bestFit="1" customWidth="1"/>
    <col min="9576" max="9576" width="9.140625" style="8"/>
    <col min="9577" max="9577" width="10.28515625" style="8" bestFit="1" customWidth="1"/>
    <col min="9578" max="9579" width="9.28515625" style="8" bestFit="1" customWidth="1"/>
    <col min="9580" max="9580" width="9.140625" style="8"/>
    <col min="9581" max="9581" width="10.28515625" style="8" bestFit="1" customWidth="1"/>
    <col min="9582" max="9583" width="9.28515625" style="8" bestFit="1" customWidth="1"/>
    <col min="9584" max="9584" width="9.140625" style="8"/>
    <col min="9585" max="9585" width="10.28515625" style="8" bestFit="1" customWidth="1"/>
    <col min="9586" max="9587" width="9.28515625" style="8" bestFit="1" customWidth="1"/>
    <col min="9588" max="9588" width="9.140625" style="8"/>
    <col min="9589" max="9589" width="10.28515625" style="8" bestFit="1" customWidth="1"/>
    <col min="9590" max="9591" width="9.28515625" style="8" bestFit="1" customWidth="1"/>
    <col min="9592" max="9592" width="9.140625" style="8"/>
    <col min="9593" max="9593" width="10.28515625" style="8" bestFit="1" customWidth="1"/>
    <col min="9594" max="9595" width="9.28515625" style="8" bestFit="1" customWidth="1"/>
    <col min="9596" max="9596" width="9.140625" style="8"/>
    <col min="9597" max="9597" width="10.28515625" style="8" bestFit="1" customWidth="1"/>
    <col min="9598" max="9599" width="9.28515625" style="8" bestFit="1" customWidth="1"/>
    <col min="9600" max="9600" width="9.140625" style="8"/>
    <col min="9601" max="9601" width="10.28515625" style="8" bestFit="1" customWidth="1"/>
    <col min="9602" max="9603" width="9.28515625" style="8" bestFit="1" customWidth="1"/>
    <col min="9604" max="9604" width="9.140625" style="8"/>
    <col min="9605" max="9605" width="10.28515625" style="8" bestFit="1" customWidth="1"/>
    <col min="9606" max="9607" width="9.28515625" style="8" bestFit="1" customWidth="1"/>
    <col min="9608" max="9608" width="9.140625" style="8"/>
    <col min="9609" max="9609" width="10.28515625" style="8" bestFit="1" customWidth="1"/>
    <col min="9610" max="9611" width="9.28515625" style="8" bestFit="1" customWidth="1"/>
    <col min="9612" max="9612" width="9.140625" style="8"/>
    <col min="9613" max="9613" width="10.28515625" style="8" bestFit="1" customWidth="1"/>
    <col min="9614" max="9615" width="9.28515625" style="8" bestFit="1" customWidth="1"/>
    <col min="9616" max="9616" width="9.140625" style="8"/>
    <col min="9617" max="9617" width="10.28515625" style="8" bestFit="1" customWidth="1"/>
    <col min="9618" max="9619" width="9.28515625" style="8" bestFit="1" customWidth="1"/>
    <col min="9620" max="9620" width="9.140625" style="8"/>
    <col min="9621" max="9621" width="10.28515625" style="8" bestFit="1" customWidth="1"/>
    <col min="9622" max="9623" width="9.28515625" style="8" bestFit="1" customWidth="1"/>
    <col min="9624" max="9624" width="9.140625" style="8"/>
    <col min="9625" max="9625" width="10.28515625" style="8" bestFit="1" customWidth="1"/>
    <col min="9626" max="9627" width="9.28515625" style="8" bestFit="1" customWidth="1"/>
    <col min="9628" max="9628" width="9.140625" style="8"/>
    <col min="9629" max="9629" width="10.28515625" style="8" bestFit="1" customWidth="1"/>
    <col min="9630" max="9631" width="9.28515625" style="8" bestFit="1" customWidth="1"/>
    <col min="9632" max="9632" width="9.140625" style="8"/>
    <col min="9633" max="9633" width="10.28515625" style="8" bestFit="1" customWidth="1"/>
    <col min="9634" max="9635" width="9.28515625" style="8" bestFit="1" customWidth="1"/>
    <col min="9636" max="9636" width="9.140625" style="8"/>
    <col min="9637" max="9637" width="10.28515625" style="8" bestFit="1" customWidth="1"/>
    <col min="9638" max="9639" width="9.28515625" style="8" bestFit="1" customWidth="1"/>
    <col min="9640" max="9640" width="9.140625" style="8"/>
    <col min="9641" max="9641" width="10.28515625" style="8" bestFit="1" customWidth="1"/>
    <col min="9642" max="9643" width="9.28515625" style="8" bestFit="1" customWidth="1"/>
    <col min="9644" max="9644" width="9.140625" style="8"/>
    <col min="9645" max="9645" width="10.28515625" style="8" bestFit="1" customWidth="1"/>
    <col min="9646" max="9647" width="9.28515625" style="8" bestFit="1" customWidth="1"/>
    <col min="9648" max="9648" width="9.140625" style="8"/>
    <col min="9649" max="9649" width="10.28515625" style="8" bestFit="1" customWidth="1"/>
    <col min="9650" max="9651" width="9.28515625" style="8" bestFit="1" customWidth="1"/>
    <col min="9652" max="9652" width="9.140625" style="8"/>
    <col min="9653" max="9653" width="10.28515625" style="8" bestFit="1" customWidth="1"/>
    <col min="9654" max="9655" width="9.28515625" style="8" bestFit="1" customWidth="1"/>
    <col min="9656" max="9656" width="9.140625" style="8"/>
    <col min="9657" max="9657" width="10.28515625" style="8" bestFit="1" customWidth="1"/>
    <col min="9658" max="9659" width="9.28515625" style="8" bestFit="1" customWidth="1"/>
    <col min="9660" max="9660" width="9.140625" style="8"/>
    <col min="9661" max="9661" width="10.28515625" style="8" bestFit="1" customWidth="1"/>
    <col min="9662" max="9663" width="9.28515625" style="8" bestFit="1" customWidth="1"/>
    <col min="9664" max="9664" width="9.140625" style="8"/>
    <col min="9665" max="9665" width="10.28515625" style="8" bestFit="1" customWidth="1"/>
    <col min="9666" max="9667" width="9.28515625" style="8" bestFit="1" customWidth="1"/>
    <col min="9668" max="9668" width="9.140625" style="8"/>
    <col min="9669" max="9669" width="10.28515625" style="8" bestFit="1" customWidth="1"/>
    <col min="9670" max="9671" width="9.28515625" style="8" bestFit="1" customWidth="1"/>
    <col min="9672" max="9672" width="9.140625" style="8"/>
    <col min="9673" max="9673" width="10.28515625" style="8" bestFit="1" customWidth="1"/>
    <col min="9674" max="9675" width="9.28515625" style="8" bestFit="1" customWidth="1"/>
    <col min="9676" max="9676" width="9.140625" style="8"/>
    <col min="9677" max="9677" width="10.28515625" style="8" bestFit="1" customWidth="1"/>
    <col min="9678" max="9679" width="9.28515625" style="8" bestFit="1" customWidth="1"/>
    <col min="9680" max="9680" width="9.140625" style="8"/>
    <col min="9681" max="9681" width="10.28515625" style="8" bestFit="1" customWidth="1"/>
    <col min="9682" max="9683" width="9.28515625" style="8" bestFit="1" customWidth="1"/>
    <col min="9684" max="9684" width="9.140625" style="8"/>
    <col min="9685" max="9685" width="10.28515625" style="8" bestFit="1" customWidth="1"/>
    <col min="9686" max="9687" width="9.28515625" style="8" bestFit="1" customWidth="1"/>
    <col min="9688" max="9688" width="9.140625" style="8"/>
    <col min="9689" max="9689" width="10.28515625" style="8" bestFit="1" customWidth="1"/>
    <col min="9690" max="9691" width="9.28515625" style="8" bestFit="1" customWidth="1"/>
    <col min="9692" max="9692" width="9.140625" style="8"/>
    <col min="9693" max="9693" width="10.28515625" style="8" bestFit="1" customWidth="1"/>
    <col min="9694" max="9695" width="9.28515625" style="8" bestFit="1" customWidth="1"/>
    <col min="9696" max="9696" width="9.140625" style="8"/>
    <col min="9697" max="9697" width="10.28515625" style="8" bestFit="1" customWidth="1"/>
    <col min="9698" max="9699" width="9.28515625" style="8" bestFit="1" customWidth="1"/>
    <col min="9700" max="9700" width="9.140625" style="8"/>
    <col min="9701" max="9701" width="10.28515625" style="8" bestFit="1" customWidth="1"/>
    <col min="9702" max="9703" width="9.28515625" style="8" bestFit="1" customWidth="1"/>
    <col min="9704" max="9704" width="9.140625" style="8"/>
    <col min="9705" max="9705" width="10.28515625" style="8" bestFit="1" customWidth="1"/>
    <col min="9706" max="9707" width="9.28515625" style="8" bestFit="1" customWidth="1"/>
    <col min="9708" max="9708" width="9.140625" style="8"/>
    <col min="9709" max="9709" width="10.28515625" style="8" bestFit="1" customWidth="1"/>
    <col min="9710" max="9711" width="9.28515625" style="8" bestFit="1" customWidth="1"/>
    <col min="9712" max="9712" width="9.140625" style="8"/>
    <col min="9713" max="9713" width="10.28515625" style="8" bestFit="1" customWidth="1"/>
    <col min="9714" max="9715" width="9.28515625" style="8" bestFit="1" customWidth="1"/>
    <col min="9716" max="9716" width="9.140625" style="8"/>
    <col min="9717" max="9717" width="10.28515625" style="8" bestFit="1" customWidth="1"/>
    <col min="9718" max="9719" width="9.28515625" style="8" bestFit="1" customWidth="1"/>
    <col min="9720" max="9720" width="9.140625" style="8"/>
    <col min="9721" max="9721" width="10.28515625" style="8" bestFit="1" customWidth="1"/>
    <col min="9722" max="9723" width="9.28515625" style="8" bestFit="1" customWidth="1"/>
    <col min="9724" max="9724" width="9.140625" style="8"/>
    <col min="9725" max="9725" width="10.28515625" style="8" bestFit="1" customWidth="1"/>
    <col min="9726" max="9727" width="9.28515625" style="8" bestFit="1" customWidth="1"/>
    <col min="9728" max="9728" width="9.140625" style="8"/>
    <col min="9729" max="9729" width="10.28515625" style="8" bestFit="1" customWidth="1"/>
    <col min="9730" max="9731" width="9.28515625" style="8" bestFit="1" customWidth="1"/>
    <col min="9732" max="9732" width="9.140625" style="8"/>
    <col min="9733" max="9733" width="10.28515625" style="8" bestFit="1" customWidth="1"/>
    <col min="9734" max="9735" width="9.28515625" style="8" bestFit="1" customWidth="1"/>
    <col min="9736" max="9736" width="9.140625" style="8"/>
    <col min="9737" max="9737" width="10.28515625" style="8" bestFit="1" customWidth="1"/>
    <col min="9738" max="9739" width="9.28515625" style="8" bestFit="1" customWidth="1"/>
    <col min="9740" max="9740" width="9.140625" style="8"/>
    <col min="9741" max="9741" width="10.28515625" style="8" bestFit="1" customWidth="1"/>
    <col min="9742" max="9743" width="9.28515625" style="8" bestFit="1" customWidth="1"/>
    <col min="9744" max="9744" width="9.140625" style="8"/>
    <col min="9745" max="9745" width="10.28515625" style="8" bestFit="1" customWidth="1"/>
    <col min="9746" max="9747" width="9.28515625" style="8" bestFit="1" customWidth="1"/>
    <col min="9748" max="9748" width="9.140625" style="8"/>
    <col min="9749" max="9749" width="10.28515625" style="8" bestFit="1" customWidth="1"/>
    <col min="9750" max="9751" width="9.28515625" style="8" bestFit="1" customWidth="1"/>
    <col min="9752" max="9752" width="9.140625" style="8"/>
    <col min="9753" max="9753" width="10.28515625" style="8" bestFit="1" customWidth="1"/>
    <col min="9754" max="9755" width="9.28515625" style="8" bestFit="1" customWidth="1"/>
    <col min="9756" max="9756" width="9.140625" style="8"/>
    <col min="9757" max="9757" width="10.28515625" style="8" bestFit="1" customWidth="1"/>
    <col min="9758" max="9759" width="9.28515625" style="8" bestFit="1" customWidth="1"/>
    <col min="9760" max="9760" width="9.140625" style="8"/>
    <col min="9761" max="9761" width="10.28515625" style="8" bestFit="1" customWidth="1"/>
    <col min="9762" max="9763" width="9.28515625" style="8" bestFit="1" customWidth="1"/>
    <col min="9764" max="9764" width="9.140625" style="8"/>
    <col min="9765" max="9765" width="10.28515625" style="8" bestFit="1" customWidth="1"/>
    <col min="9766" max="9767" width="9.28515625" style="8" bestFit="1" customWidth="1"/>
    <col min="9768" max="9768" width="9.140625" style="8"/>
    <col min="9769" max="9769" width="10.28515625" style="8" bestFit="1" customWidth="1"/>
    <col min="9770" max="9771" width="9.28515625" style="8" bestFit="1" customWidth="1"/>
    <col min="9772" max="9772" width="9.140625" style="8"/>
    <col min="9773" max="9773" width="10.28515625" style="8" bestFit="1" customWidth="1"/>
    <col min="9774" max="9775" width="9.28515625" style="8" bestFit="1" customWidth="1"/>
    <col min="9776" max="9776" width="9.140625" style="8"/>
    <col min="9777" max="9777" width="10.28515625" style="8" bestFit="1" customWidth="1"/>
    <col min="9778" max="9779" width="9.28515625" style="8" bestFit="1" customWidth="1"/>
    <col min="9780" max="9780" width="9.140625" style="8"/>
    <col min="9781" max="9781" width="10.28515625" style="8" bestFit="1" customWidth="1"/>
    <col min="9782" max="9783" width="9.28515625" style="8" bestFit="1" customWidth="1"/>
    <col min="9784" max="9784" width="9.140625" style="8"/>
    <col min="9785" max="9785" width="10.28515625" style="8" bestFit="1" customWidth="1"/>
    <col min="9786" max="9787" width="9.28515625" style="8" bestFit="1" customWidth="1"/>
    <col min="9788" max="9788" width="9.140625" style="8"/>
    <col min="9789" max="9789" width="10.28515625" style="8" bestFit="1" customWidth="1"/>
    <col min="9790" max="9791" width="9.28515625" style="8" bestFit="1" customWidth="1"/>
    <col min="9792" max="9792" width="9.140625" style="8"/>
    <col min="9793" max="9793" width="10.28515625" style="8" bestFit="1" customWidth="1"/>
    <col min="9794" max="9795" width="9.28515625" style="8" bestFit="1" customWidth="1"/>
    <col min="9796" max="9796" width="9.140625" style="8"/>
    <col min="9797" max="9797" width="10.28515625" style="8" bestFit="1" customWidth="1"/>
    <col min="9798" max="9799" width="9.28515625" style="8" bestFit="1" customWidth="1"/>
    <col min="9800" max="9800" width="9.140625" style="8"/>
    <col min="9801" max="9801" width="10.28515625" style="8" bestFit="1" customWidth="1"/>
    <col min="9802" max="9803" width="9.28515625" style="8" bestFit="1" customWidth="1"/>
    <col min="9804" max="9804" width="9.140625" style="8"/>
    <col min="9805" max="9805" width="10.28515625" style="8" bestFit="1" customWidth="1"/>
    <col min="9806" max="9807" width="9.28515625" style="8" bestFit="1" customWidth="1"/>
    <col min="9808" max="9808" width="9.140625" style="8"/>
    <col min="9809" max="9809" width="10.28515625" style="8" bestFit="1" customWidth="1"/>
    <col min="9810" max="9811" width="9.28515625" style="8" bestFit="1" customWidth="1"/>
    <col min="9812" max="9812" width="9.140625" style="8"/>
    <col min="9813" max="9813" width="10.28515625" style="8" bestFit="1" customWidth="1"/>
    <col min="9814" max="9815" width="9.28515625" style="8" bestFit="1" customWidth="1"/>
    <col min="9816" max="9816" width="9.140625" style="8"/>
    <col min="9817" max="9817" width="10.28515625" style="8" bestFit="1" customWidth="1"/>
    <col min="9818" max="9819" width="9.28515625" style="8" bestFit="1" customWidth="1"/>
    <col min="9820" max="9820" width="9.140625" style="8"/>
    <col min="9821" max="9821" width="10.28515625" style="8" bestFit="1" customWidth="1"/>
    <col min="9822" max="9823" width="9.28515625" style="8" bestFit="1" customWidth="1"/>
    <col min="9824" max="9824" width="9.140625" style="8"/>
    <col min="9825" max="9825" width="10.28515625" style="8" bestFit="1" customWidth="1"/>
    <col min="9826" max="9827" width="9.28515625" style="8" bestFit="1" customWidth="1"/>
    <col min="9828" max="9828" width="9.140625" style="8"/>
    <col min="9829" max="9829" width="10.28515625" style="8" bestFit="1" customWidth="1"/>
    <col min="9830" max="9831" width="9.28515625" style="8" bestFit="1" customWidth="1"/>
    <col min="9832" max="9832" width="9.140625" style="8"/>
    <col min="9833" max="9833" width="10.28515625" style="8" bestFit="1" customWidth="1"/>
    <col min="9834" max="9835" width="9.28515625" style="8" bestFit="1" customWidth="1"/>
    <col min="9836" max="9836" width="9.140625" style="8"/>
    <col min="9837" max="9837" width="10.28515625" style="8" bestFit="1" customWidth="1"/>
    <col min="9838" max="9839" width="9.28515625" style="8" bestFit="1" customWidth="1"/>
    <col min="9840" max="9840" width="9.140625" style="8"/>
    <col min="9841" max="9841" width="10.28515625" style="8" bestFit="1" customWidth="1"/>
    <col min="9842" max="9843" width="9.28515625" style="8" bestFit="1" customWidth="1"/>
    <col min="9844" max="9844" width="9.140625" style="8"/>
    <col min="9845" max="9845" width="10.28515625" style="8" bestFit="1" customWidth="1"/>
    <col min="9846" max="9847" width="9.28515625" style="8" bestFit="1" customWidth="1"/>
    <col min="9848" max="9848" width="9.140625" style="8"/>
    <col min="9849" max="9849" width="10.28515625" style="8" bestFit="1" customWidth="1"/>
    <col min="9850" max="9851" width="9.28515625" style="8" bestFit="1" customWidth="1"/>
    <col min="9852" max="9852" width="9.140625" style="8"/>
    <col min="9853" max="9853" width="10.28515625" style="8" bestFit="1" customWidth="1"/>
    <col min="9854" max="9855" width="9.28515625" style="8" bestFit="1" customWidth="1"/>
    <col min="9856" max="9856" width="9.140625" style="8"/>
    <col min="9857" max="9857" width="10.28515625" style="8" bestFit="1" customWidth="1"/>
    <col min="9858" max="9859" width="9.28515625" style="8" bestFit="1" customWidth="1"/>
    <col min="9860" max="9860" width="9.140625" style="8"/>
    <col min="9861" max="9861" width="10.28515625" style="8" bestFit="1" customWidth="1"/>
    <col min="9862" max="9863" width="9.28515625" style="8" bestFit="1" customWidth="1"/>
    <col min="9864" max="9864" width="9.140625" style="8"/>
    <col min="9865" max="9865" width="10.28515625" style="8" bestFit="1" customWidth="1"/>
    <col min="9866" max="9867" width="9.28515625" style="8" bestFit="1" customWidth="1"/>
    <col min="9868" max="9868" width="9.140625" style="8"/>
    <col min="9869" max="9869" width="10.28515625" style="8" bestFit="1" customWidth="1"/>
    <col min="9870" max="9871" width="9.28515625" style="8" bestFit="1" customWidth="1"/>
    <col min="9872" max="9872" width="9.140625" style="8"/>
    <col min="9873" max="9873" width="10.28515625" style="8" bestFit="1" customWidth="1"/>
    <col min="9874" max="9875" width="9.28515625" style="8" bestFit="1" customWidth="1"/>
    <col min="9876" max="9876" width="9.140625" style="8"/>
    <col min="9877" max="9877" width="10.28515625" style="8" bestFit="1" customWidth="1"/>
    <col min="9878" max="9879" width="9.28515625" style="8" bestFit="1" customWidth="1"/>
    <col min="9880" max="9880" width="9.140625" style="8"/>
    <col min="9881" max="9881" width="10.28515625" style="8" bestFit="1" customWidth="1"/>
    <col min="9882" max="9883" width="9.28515625" style="8" bestFit="1" customWidth="1"/>
    <col min="9884" max="9884" width="9.140625" style="8"/>
    <col min="9885" max="9885" width="10.28515625" style="8" bestFit="1" customWidth="1"/>
    <col min="9886" max="9887" width="9.28515625" style="8" bestFit="1" customWidth="1"/>
    <col min="9888" max="9888" width="9.140625" style="8"/>
    <col min="9889" max="9889" width="10.28515625" style="8" bestFit="1" customWidth="1"/>
    <col min="9890" max="9891" width="9.28515625" style="8" bestFit="1" customWidth="1"/>
    <col min="9892" max="9892" width="9.140625" style="8"/>
    <col min="9893" max="9893" width="10.28515625" style="8" bestFit="1" customWidth="1"/>
    <col min="9894" max="9895" width="9.28515625" style="8" bestFit="1" customWidth="1"/>
    <col min="9896" max="9896" width="9.140625" style="8"/>
    <col min="9897" max="9897" width="10.28515625" style="8" bestFit="1" customWidth="1"/>
    <col min="9898" max="9899" width="9.28515625" style="8" bestFit="1" customWidth="1"/>
    <col min="9900" max="9900" width="9.140625" style="8"/>
    <col min="9901" max="9901" width="10.28515625" style="8" bestFit="1" customWidth="1"/>
    <col min="9902" max="9903" width="9.28515625" style="8" bestFit="1" customWidth="1"/>
    <col min="9904" max="9904" width="9.140625" style="8"/>
    <col min="9905" max="9905" width="10.28515625" style="8" bestFit="1" customWidth="1"/>
    <col min="9906" max="9907" width="9.28515625" style="8" bestFit="1" customWidth="1"/>
    <col min="9908" max="9908" width="9.140625" style="8"/>
    <col min="9909" max="9909" width="10.28515625" style="8" bestFit="1" customWidth="1"/>
    <col min="9910" max="9911" width="9.28515625" style="8" bestFit="1" customWidth="1"/>
    <col min="9912" max="9912" width="9.140625" style="8"/>
    <col min="9913" max="9913" width="10.28515625" style="8" bestFit="1" customWidth="1"/>
    <col min="9914" max="9915" width="9.28515625" style="8" bestFit="1" customWidth="1"/>
    <col min="9916" max="9916" width="9.140625" style="8"/>
    <col min="9917" max="9917" width="10.28515625" style="8" bestFit="1" customWidth="1"/>
    <col min="9918" max="9919" width="9.28515625" style="8" bestFit="1" customWidth="1"/>
    <col min="9920" max="9920" width="9.140625" style="8"/>
    <col min="9921" max="9921" width="10.28515625" style="8" bestFit="1" customWidth="1"/>
    <col min="9922" max="9923" width="9.28515625" style="8" bestFit="1" customWidth="1"/>
    <col min="9924" max="9924" width="9.140625" style="8"/>
    <col min="9925" max="9925" width="10.28515625" style="8" bestFit="1" customWidth="1"/>
    <col min="9926" max="9927" width="9.28515625" style="8" bestFit="1" customWidth="1"/>
    <col min="9928" max="9928" width="9.140625" style="8"/>
    <col min="9929" max="9929" width="10.28515625" style="8" bestFit="1" customWidth="1"/>
    <col min="9930" max="9931" width="9.28515625" style="8" bestFit="1" customWidth="1"/>
    <col min="9932" max="9932" width="9.140625" style="8"/>
    <col min="9933" max="9933" width="10.28515625" style="8" bestFit="1" customWidth="1"/>
    <col min="9934" max="9935" width="9.28515625" style="8" bestFit="1" customWidth="1"/>
    <col min="9936" max="9936" width="9.140625" style="8"/>
    <col min="9937" max="9937" width="10.28515625" style="8" bestFit="1" customWidth="1"/>
    <col min="9938" max="9939" width="9.28515625" style="8" bestFit="1" customWidth="1"/>
    <col min="9940" max="9940" width="9.140625" style="8"/>
    <col min="9941" max="9941" width="10.28515625" style="8" bestFit="1" customWidth="1"/>
    <col min="9942" max="9943" width="9.28515625" style="8" bestFit="1" customWidth="1"/>
    <col min="9944" max="9944" width="9.140625" style="8"/>
    <col min="9945" max="9945" width="10.28515625" style="8" bestFit="1" customWidth="1"/>
    <col min="9946" max="9947" width="9.28515625" style="8" bestFit="1" customWidth="1"/>
    <col min="9948" max="9948" width="9.140625" style="8"/>
    <col min="9949" max="9949" width="10.28515625" style="8" bestFit="1" customWidth="1"/>
    <col min="9950" max="9951" width="9.28515625" style="8" bestFit="1" customWidth="1"/>
    <col min="9952" max="9952" width="9.140625" style="8"/>
    <col min="9953" max="9953" width="10.28515625" style="8" bestFit="1" customWidth="1"/>
    <col min="9954" max="9955" width="9.28515625" style="8" bestFit="1" customWidth="1"/>
    <col min="9956" max="9956" width="9.140625" style="8"/>
    <col min="9957" max="9957" width="10.28515625" style="8" bestFit="1" customWidth="1"/>
    <col min="9958" max="9959" width="9.28515625" style="8" bestFit="1" customWidth="1"/>
    <col min="9960" max="9960" width="9.140625" style="8"/>
    <col min="9961" max="9961" width="10.28515625" style="8" bestFit="1" customWidth="1"/>
    <col min="9962" max="9963" width="9.28515625" style="8" bestFit="1" customWidth="1"/>
    <col min="9964" max="9964" width="9.140625" style="8"/>
    <col min="9965" max="9965" width="10.28515625" style="8" bestFit="1" customWidth="1"/>
    <col min="9966" max="9967" width="9.28515625" style="8" bestFit="1" customWidth="1"/>
    <col min="9968" max="9968" width="9.140625" style="8"/>
    <col min="9969" max="9969" width="10.28515625" style="8" bestFit="1" customWidth="1"/>
    <col min="9970" max="9971" width="9.28515625" style="8" bestFit="1" customWidth="1"/>
    <col min="9972" max="9972" width="9.140625" style="8"/>
    <col min="9973" max="9973" width="10.28515625" style="8" bestFit="1" customWidth="1"/>
    <col min="9974" max="9975" width="9.28515625" style="8" bestFit="1" customWidth="1"/>
    <col min="9976" max="9976" width="9.140625" style="8"/>
    <col min="9977" max="9977" width="10.28515625" style="8" bestFit="1" customWidth="1"/>
    <col min="9978" max="9979" width="9.28515625" style="8" bestFit="1" customWidth="1"/>
    <col min="9980" max="9980" width="9.140625" style="8"/>
    <col min="9981" max="9981" width="10.28515625" style="8" bestFit="1" customWidth="1"/>
    <col min="9982" max="9983" width="9.28515625" style="8" bestFit="1" customWidth="1"/>
    <col min="9984" max="9984" width="9.140625" style="8"/>
    <col min="9985" max="9985" width="10.28515625" style="8" bestFit="1" customWidth="1"/>
    <col min="9986" max="9987" width="9.28515625" style="8" bestFit="1" customWidth="1"/>
    <col min="9988" max="9988" width="9.140625" style="8"/>
    <col min="9989" max="9989" width="10.28515625" style="8" bestFit="1" customWidth="1"/>
    <col min="9990" max="9991" width="9.28515625" style="8" bestFit="1" customWidth="1"/>
    <col min="9992" max="9992" width="9.140625" style="8"/>
    <col min="9993" max="9993" width="10.28515625" style="8" bestFit="1" customWidth="1"/>
    <col min="9994" max="9995" width="9.28515625" style="8" bestFit="1" customWidth="1"/>
    <col min="9996" max="9996" width="9.140625" style="8"/>
    <col min="9997" max="9997" width="10.28515625" style="8" bestFit="1" customWidth="1"/>
    <col min="9998" max="9999" width="9.28515625" style="8" bestFit="1" customWidth="1"/>
    <col min="10000" max="10000" width="9.140625" style="8"/>
    <col min="10001" max="10001" width="10.28515625" style="8" bestFit="1" customWidth="1"/>
    <col min="10002" max="10003" width="9.28515625" style="8" bestFit="1" customWidth="1"/>
    <col min="10004" max="10004" width="9.140625" style="8"/>
    <col min="10005" max="10005" width="10.28515625" style="8" bestFit="1" customWidth="1"/>
    <col min="10006" max="10007" width="9.28515625" style="8" bestFit="1" customWidth="1"/>
    <col min="10008" max="10008" width="9.140625" style="8"/>
    <col min="10009" max="10009" width="10.28515625" style="8" bestFit="1" customWidth="1"/>
    <col min="10010" max="10011" width="9.28515625" style="8" bestFit="1" customWidth="1"/>
    <col min="10012" max="10012" width="9.140625" style="8"/>
    <col min="10013" max="10013" width="10.28515625" style="8" bestFit="1" customWidth="1"/>
    <col min="10014" max="10015" width="9.28515625" style="8" bestFit="1" customWidth="1"/>
    <col min="10016" max="10016" width="9.140625" style="8"/>
    <col min="10017" max="10017" width="10.28515625" style="8" bestFit="1" customWidth="1"/>
    <col min="10018" max="10019" width="9.28515625" style="8" bestFit="1" customWidth="1"/>
    <col min="10020" max="10020" width="9.140625" style="8"/>
    <col min="10021" max="10021" width="10.28515625" style="8" bestFit="1" customWidth="1"/>
    <col min="10022" max="10023" width="9.28515625" style="8" bestFit="1" customWidth="1"/>
    <col min="10024" max="10024" width="9.140625" style="8"/>
    <col min="10025" max="10025" width="10.28515625" style="8" bestFit="1" customWidth="1"/>
    <col min="10026" max="10027" width="9.28515625" style="8" bestFit="1" customWidth="1"/>
    <col min="10028" max="10028" width="9.140625" style="8"/>
    <col min="10029" max="10029" width="10.28515625" style="8" bestFit="1" customWidth="1"/>
    <col min="10030" max="10031" width="9.28515625" style="8" bestFit="1" customWidth="1"/>
    <col min="10032" max="10032" width="9.140625" style="8"/>
    <col min="10033" max="10033" width="10.28515625" style="8" bestFit="1" customWidth="1"/>
    <col min="10034" max="10035" width="9.28515625" style="8" bestFit="1" customWidth="1"/>
    <col min="10036" max="10036" width="9.140625" style="8"/>
    <col min="10037" max="10037" width="10.28515625" style="8" bestFit="1" customWidth="1"/>
    <col min="10038" max="10039" width="9.28515625" style="8" bestFit="1" customWidth="1"/>
    <col min="10040" max="10040" width="9.140625" style="8"/>
    <col min="10041" max="10041" width="10.28515625" style="8" bestFit="1" customWidth="1"/>
    <col min="10042" max="10043" width="9.28515625" style="8" bestFit="1" customWidth="1"/>
    <col min="10044" max="10044" width="9.140625" style="8"/>
    <col min="10045" max="10045" width="10.28515625" style="8" bestFit="1" customWidth="1"/>
    <col min="10046" max="10047" width="9.28515625" style="8" bestFit="1" customWidth="1"/>
    <col min="10048" max="10048" width="9.140625" style="8"/>
    <col min="10049" max="10049" width="10.28515625" style="8" bestFit="1" customWidth="1"/>
    <col min="10050" max="10051" width="9.28515625" style="8" bestFit="1" customWidth="1"/>
    <col min="10052" max="10052" width="9.140625" style="8"/>
    <col min="10053" max="10053" width="10.28515625" style="8" bestFit="1" customWidth="1"/>
    <col min="10054" max="10055" width="9.28515625" style="8" bestFit="1" customWidth="1"/>
    <col min="10056" max="10056" width="9.140625" style="8"/>
    <col min="10057" max="10057" width="10.28515625" style="8" bestFit="1" customWidth="1"/>
    <col min="10058" max="10059" width="9.28515625" style="8" bestFit="1" customWidth="1"/>
    <col min="10060" max="10060" width="9.140625" style="8"/>
    <col min="10061" max="10061" width="10.28515625" style="8" bestFit="1" customWidth="1"/>
    <col min="10062" max="10063" width="9.28515625" style="8" bestFit="1" customWidth="1"/>
    <col min="10064" max="10064" width="9.140625" style="8"/>
    <col min="10065" max="10065" width="10.28515625" style="8" bestFit="1" customWidth="1"/>
    <col min="10066" max="10067" width="9.28515625" style="8" bestFit="1" customWidth="1"/>
    <col min="10068" max="10068" width="9.140625" style="8"/>
    <col min="10069" max="10069" width="10.28515625" style="8" bestFit="1" customWidth="1"/>
    <col min="10070" max="10071" width="9.28515625" style="8" bestFit="1" customWidth="1"/>
    <col min="10072" max="10072" width="9.140625" style="8"/>
    <col min="10073" max="10073" width="10.28515625" style="8" bestFit="1" customWidth="1"/>
    <col min="10074" max="10075" width="9.28515625" style="8" bestFit="1" customWidth="1"/>
    <col min="10076" max="10076" width="9.140625" style="8"/>
    <col min="10077" max="10077" width="10.28515625" style="8" bestFit="1" customWidth="1"/>
    <col min="10078" max="10079" width="9.28515625" style="8" bestFit="1" customWidth="1"/>
    <col min="10080" max="10080" width="9.140625" style="8"/>
    <col min="10081" max="10081" width="10.28515625" style="8" bestFit="1" customWidth="1"/>
    <col min="10082" max="10083" width="9.28515625" style="8" bestFit="1" customWidth="1"/>
    <col min="10084" max="10084" width="9.140625" style="8"/>
    <col min="10085" max="10085" width="10.28515625" style="8" bestFit="1" customWidth="1"/>
    <col min="10086" max="10087" width="9.28515625" style="8" bestFit="1" customWidth="1"/>
    <col min="10088" max="10088" width="9.140625" style="8"/>
    <col min="10089" max="10089" width="10.28515625" style="8" bestFit="1" customWidth="1"/>
    <col min="10090" max="10091" width="9.28515625" style="8" bestFit="1" customWidth="1"/>
    <col min="10092" max="10092" width="9.140625" style="8"/>
    <col min="10093" max="10093" width="10.28515625" style="8" bestFit="1" customWidth="1"/>
    <col min="10094" max="10095" width="9.28515625" style="8" bestFit="1" customWidth="1"/>
    <col min="10096" max="10096" width="9.140625" style="8"/>
    <col min="10097" max="10097" width="10.28515625" style="8" bestFit="1" customWidth="1"/>
    <col min="10098" max="10099" width="9.28515625" style="8" bestFit="1" customWidth="1"/>
    <col min="10100" max="10100" width="9.140625" style="8"/>
    <col min="10101" max="10101" width="10.28515625" style="8" bestFit="1" customWidth="1"/>
    <col min="10102" max="10103" width="9.28515625" style="8" bestFit="1" customWidth="1"/>
    <col min="10104" max="10104" width="9.140625" style="8"/>
    <col min="10105" max="10105" width="10.28515625" style="8" bestFit="1" customWidth="1"/>
    <col min="10106" max="10107" width="9.28515625" style="8" bestFit="1" customWidth="1"/>
    <col min="10108" max="10108" width="9.140625" style="8"/>
    <col min="10109" max="10109" width="10.28515625" style="8" bestFit="1" customWidth="1"/>
    <col min="10110" max="10111" width="9.28515625" style="8" bestFit="1" customWidth="1"/>
    <col min="10112" max="10112" width="9.140625" style="8"/>
    <col min="10113" max="10113" width="10.28515625" style="8" bestFit="1" customWidth="1"/>
    <col min="10114" max="10115" width="9.28515625" style="8" bestFit="1" customWidth="1"/>
    <col min="10116" max="10116" width="9.140625" style="8"/>
    <col min="10117" max="10117" width="10.28515625" style="8" bestFit="1" customWidth="1"/>
    <col min="10118" max="10119" width="9.28515625" style="8" bestFit="1" customWidth="1"/>
    <col min="10120" max="10120" width="9.140625" style="8"/>
    <col min="10121" max="10121" width="10.28515625" style="8" bestFit="1" customWidth="1"/>
    <col min="10122" max="10123" width="9.28515625" style="8" bestFit="1" customWidth="1"/>
    <col min="10124" max="10124" width="9.140625" style="8"/>
    <col min="10125" max="10125" width="10.28515625" style="8" bestFit="1" customWidth="1"/>
    <col min="10126" max="10127" width="9.28515625" style="8" bestFit="1" customWidth="1"/>
    <col min="10128" max="10128" width="9.140625" style="8"/>
    <col min="10129" max="10129" width="10.28515625" style="8" bestFit="1" customWidth="1"/>
    <col min="10130" max="10131" width="9.28515625" style="8" bestFit="1" customWidth="1"/>
    <col min="10132" max="10132" width="9.140625" style="8"/>
    <col min="10133" max="10133" width="10.28515625" style="8" bestFit="1" customWidth="1"/>
    <col min="10134" max="10135" width="9.28515625" style="8" bestFit="1" customWidth="1"/>
    <col min="10136" max="10136" width="9.140625" style="8"/>
    <col min="10137" max="10137" width="10.28515625" style="8" bestFit="1" customWidth="1"/>
    <col min="10138" max="10139" width="9.28515625" style="8" bestFit="1" customWidth="1"/>
    <col min="10140" max="10140" width="9.140625" style="8"/>
    <col min="10141" max="10141" width="10.28515625" style="8" bestFit="1" customWidth="1"/>
    <col min="10142" max="10143" width="9.28515625" style="8" bestFit="1" customWidth="1"/>
    <col min="10144" max="10144" width="9.140625" style="8"/>
    <col min="10145" max="10145" width="10.28515625" style="8" bestFit="1" customWidth="1"/>
    <col min="10146" max="10147" width="9.28515625" style="8" bestFit="1" customWidth="1"/>
    <col min="10148" max="10148" width="9.140625" style="8"/>
    <col min="10149" max="10149" width="10.28515625" style="8" bestFit="1" customWidth="1"/>
    <col min="10150" max="10151" width="9.28515625" style="8" bestFit="1" customWidth="1"/>
    <col min="10152" max="10152" width="9.140625" style="8"/>
    <col min="10153" max="10153" width="10.28515625" style="8" bestFit="1" customWidth="1"/>
    <col min="10154" max="10155" width="9.28515625" style="8" bestFit="1" customWidth="1"/>
    <col min="10156" max="10156" width="9.140625" style="8"/>
    <col min="10157" max="10157" width="10.28515625" style="8" bestFit="1" customWidth="1"/>
    <col min="10158" max="10159" width="9.28515625" style="8" bestFit="1" customWidth="1"/>
    <col min="10160" max="10160" width="9.140625" style="8"/>
    <col min="10161" max="10161" width="10.28515625" style="8" bestFit="1" customWidth="1"/>
    <col min="10162" max="10163" width="9.28515625" style="8" bestFit="1" customWidth="1"/>
    <col min="10164" max="10164" width="9.140625" style="8"/>
    <col min="10165" max="10165" width="10.28515625" style="8" bestFit="1" customWidth="1"/>
    <col min="10166" max="10167" width="9.28515625" style="8" bestFit="1" customWidth="1"/>
    <col min="10168" max="10168" width="9.140625" style="8"/>
    <col min="10169" max="10169" width="10.28515625" style="8" bestFit="1" customWidth="1"/>
    <col min="10170" max="10171" width="9.28515625" style="8" bestFit="1" customWidth="1"/>
    <col min="10172" max="10172" width="9.140625" style="8"/>
    <col min="10173" max="10173" width="10.28515625" style="8" bestFit="1" customWidth="1"/>
    <col min="10174" max="10175" width="9.28515625" style="8" bestFit="1" customWidth="1"/>
    <col min="10176" max="10176" width="9.140625" style="8"/>
    <col min="10177" max="10177" width="10.28515625" style="8" bestFit="1" customWidth="1"/>
    <col min="10178" max="10179" width="9.28515625" style="8" bestFit="1" customWidth="1"/>
    <col min="10180" max="10180" width="9.140625" style="8"/>
    <col min="10181" max="10181" width="10.28515625" style="8" bestFit="1" customWidth="1"/>
    <col min="10182" max="10183" width="9.28515625" style="8" bestFit="1" customWidth="1"/>
    <col min="10184" max="10184" width="9.140625" style="8"/>
    <col min="10185" max="10185" width="10.28515625" style="8" bestFit="1" customWidth="1"/>
    <col min="10186" max="10187" width="9.28515625" style="8" bestFit="1" customWidth="1"/>
    <col min="10188" max="10188" width="9.140625" style="8"/>
    <col min="10189" max="10189" width="10.28515625" style="8" bestFit="1" customWidth="1"/>
    <col min="10190" max="10191" width="9.28515625" style="8" bestFit="1" customWidth="1"/>
    <col min="10192" max="10192" width="9.140625" style="8"/>
    <col min="10193" max="10193" width="10.28515625" style="8" bestFit="1" customWidth="1"/>
    <col min="10194" max="10195" width="9.28515625" style="8" bestFit="1" customWidth="1"/>
    <col min="10196" max="10196" width="9.140625" style="8"/>
    <col min="10197" max="10197" width="10.28515625" style="8" bestFit="1" customWidth="1"/>
    <col min="10198" max="10199" width="9.28515625" style="8" bestFit="1" customWidth="1"/>
    <col min="10200" max="10200" width="9.140625" style="8"/>
    <col min="10201" max="10201" width="10.28515625" style="8" bestFit="1" customWidth="1"/>
    <col min="10202" max="10203" width="9.28515625" style="8" bestFit="1" customWidth="1"/>
    <col min="10204" max="10204" width="9.140625" style="8"/>
    <col min="10205" max="10205" width="10.28515625" style="8" bestFit="1" customWidth="1"/>
    <col min="10206" max="10207" width="9.28515625" style="8" bestFit="1" customWidth="1"/>
    <col min="10208" max="10208" width="9.140625" style="8"/>
    <col min="10209" max="10209" width="10.28515625" style="8" bestFit="1" customWidth="1"/>
    <col min="10210" max="10211" width="9.28515625" style="8" bestFit="1" customWidth="1"/>
    <col min="10212" max="10212" width="9.140625" style="8"/>
    <col min="10213" max="10213" width="10.28515625" style="8" bestFit="1" customWidth="1"/>
    <col min="10214" max="10215" width="9.28515625" style="8" bestFit="1" customWidth="1"/>
    <col min="10216" max="10216" width="9.140625" style="8"/>
    <col min="10217" max="10217" width="10.28515625" style="8" bestFit="1" customWidth="1"/>
    <col min="10218" max="10219" width="9.28515625" style="8" bestFit="1" customWidth="1"/>
    <col min="10220" max="10220" width="9.140625" style="8"/>
    <col min="10221" max="10221" width="10.28515625" style="8" bestFit="1" customWidth="1"/>
    <col min="10222" max="10223" width="9.28515625" style="8" bestFit="1" customWidth="1"/>
    <col min="10224" max="10224" width="9.140625" style="8"/>
    <col min="10225" max="10225" width="10.28515625" style="8" bestFit="1" customWidth="1"/>
    <col min="10226" max="10227" width="9.28515625" style="8" bestFit="1" customWidth="1"/>
    <col min="10228" max="10228" width="9.140625" style="8"/>
    <col min="10229" max="10229" width="10.28515625" style="8" bestFit="1" customWidth="1"/>
    <col min="10230" max="10231" width="9.28515625" style="8" bestFit="1" customWidth="1"/>
    <col min="10232" max="10232" width="9.140625" style="8"/>
    <col min="10233" max="10233" width="10.28515625" style="8" bestFit="1" customWidth="1"/>
    <col min="10234" max="10235" width="9.28515625" style="8" bestFit="1" customWidth="1"/>
    <col min="10236" max="10236" width="9.140625" style="8"/>
    <col min="10237" max="10237" width="10.28515625" style="8" bestFit="1" customWidth="1"/>
    <col min="10238" max="10239" width="9.28515625" style="8" bestFit="1" customWidth="1"/>
    <col min="10240" max="10240" width="9.140625" style="8"/>
    <col min="10241" max="10241" width="10.28515625" style="8" bestFit="1" customWidth="1"/>
    <col min="10242" max="10243" width="9.28515625" style="8" bestFit="1" customWidth="1"/>
    <col min="10244" max="10244" width="9.140625" style="8"/>
    <col min="10245" max="10245" width="10.28515625" style="8" bestFit="1" customWidth="1"/>
    <col min="10246" max="10247" width="9.28515625" style="8" bestFit="1" customWidth="1"/>
    <col min="10248" max="10248" width="9.140625" style="8"/>
    <col min="10249" max="10249" width="10.28515625" style="8" bestFit="1" customWidth="1"/>
    <col min="10250" max="10251" width="9.28515625" style="8" bestFit="1" customWidth="1"/>
    <col min="10252" max="10252" width="9.140625" style="8"/>
    <col min="10253" max="10253" width="10.28515625" style="8" bestFit="1" customWidth="1"/>
    <col min="10254" max="10255" width="9.28515625" style="8" bestFit="1" customWidth="1"/>
    <col min="10256" max="10256" width="9.140625" style="8"/>
    <col min="10257" max="10257" width="10.28515625" style="8" bestFit="1" customWidth="1"/>
    <col min="10258" max="10259" width="9.28515625" style="8" bestFit="1" customWidth="1"/>
    <col min="10260" max="10260" width="9.140625" style="8"/>
    <col min="10261" max="10261" width="10.28515625" style="8" bestFit="1" customWidth="1"/>
    <col min="10262" max="10263" width="9.28515625" style="8" bestFit="1" customWidth="1"/>
    <col min="10264" max="10264" width="9.140625" style="8"/>
    <col min="10265" max="10265" width="10.28515625" style="8" bestFit="1" customWidth="1"/>
    <col min="10266" max="10267" width="9.28515625" style="8" bestFit="1" customWidth="1"/>
    <col min="10268" max="10268" width="9.140625" style="8"/>
    <col min="10269" max="10269" width="10.28515625" style="8" bestFit="1" customWidth="1"/>
    <col min="10270" max="10271" width="9.28515625" style="8" bestFit="1" customWidth="1"/>
    <col min="10272" max="10272" width="9.140625" style="8"/>
    <col min="10273" max="10273" width="10.28515625" style="8" bestFit="1" customWidth="1"/>
    <col min="10274" max="10275" width="9.28515625" style="8" bestFit="1" customWidth="1"/>
    <col min="10276" max="10276" width="9.140625" style="8"/>
    <col min="10277" max="10277" width="10.28515625" style="8" bestFit="1" customWidth="1"/>
    <col min="10278" max="10279" width="9.28515625" style="8" bestFit="1" customWidth="1"/>
    <col min="10280" max="10280" width="9.140625" style="8"/>
    <col min="10281" max="10281" width="10.28515625" style="8" bestFit="1" customWidth="1"/>
    <col min="10282" max="10283" width="9.28515625" style="8" bestFit="1" customWidth="1"/>
    <col min="10284" max="10284" width="9.140625" style="8"/>
    <col min="10285" max="10285" width="10.28515625" style="8" bestFit="1" customWidth="1"/>
    <col min="10286" max="10287" width="9.28515625" style="8" bestFit="1" customWidth="1"/>
    <col min="10288" max="10288" width="9.140625" style="8"/>
    <col min="10289" max="10289" width="10.28515625" style="8" bestFit="1" customWidth="1"/>
    <col min="10290" max="10291" width="9.28515625" style="8" bestFit="1" customWidth="1"/>
    <col min="10292" max="10292" width="9.140625" style="8"/>
    <col min="10293" max="10293" width="10.28515625" style="8" bestFit="1" customWidth="1"/>
    <col min="10294" max="10295" width="9.28515625" style="8" bestFit="1" customWidth="1"/>
    <col min="10296" max="10296" width="9.140625" style="8"/>
    <col min="10297" max="10297" width="10.28515625" style="8" bestFit="1" customWidth="1"/>
    <col min="10298" max="10299" width="9.28515625" style="8" bestFit="1" customWidth="1"/>
    <col min="10300" max="10300" width="9.140625" style="8"/>
    <col min="10301" max="10301" width="10.28515625" style="8" bestFit="1" customWidth="1"/>
    <col min="10302" max="10303" width="9.28515625" style="8" bestFit="1" customWidth="1"/>
    <col min="10304" max="10304" width="9.140625" style="8"/>
    <col min="10305" max="10305" width="10.28515625" style="8" bestFit="1" customWidth="1"/>
    <col min="10306" max="10307" width="9.28515625" style="8" bestFit="1" customWidth="1"/>
    <col min="10308" max="10308" width="9.140625" style="8"/>
    <col min="10309" max="10309" width="10.28515625" style="8" bestFit="1" customWidth="1"/>
    <col min="10310" max="10311" width="9.28515625" style="8" bestFit="1" customWidth="1"/>
    <col min="10312" max="10312" width="9.140625" style="8"/>
    <col min="10313" max="10313" width="10.28515625" style="8" bestFit="1" customWidth="1"/>
    <col min="10314" max="10315" width="9.28515625" style="8" bestFit="1" customWidth="1"/>
    <col min="10316" max="10316" width="9.140625" style="8"/>
    <col min="10317" max="10317" width="10.28515625" style="8" bestFit="1" customWidth="1"/>
    <col min="10318" max="10319" width="9.28515625" style="8" bestFit="1" customWidth="1"/>
    <col min="10320" max="10320" width="9.140625" style="8"/>
    <col min="10321" max="10321" width="10.28515625" style="8" bestFit="1" customWidth="1"/>
    <col min="10322" max="10323" width="9.28515625" style="8" bestFit="1" customWidth="1"/>
    <col min="10324" max="10324" width="9.140625" style="8"/>
    <col min="10325" max="10325" width="10.28515625" style="8" bestFit="1" customWidth="1"/>
    <col min="10326" max="10327" width="9.28515625" style="8" bestFit="1" customWidth="1"/>
    <col min="10328" max="10328" width="9.140625" style="8"/>
    <col min="10329" max="10329" width="10.28515625" style="8" bestFit="1" customWidth="1"/>
    <col min="10330" max="10331" width="9.28515625" style="8" bestFit="1" customWidth="1"/>
    <col min="10332" max="10332" width="9.140625" style="8"/>
    <col min="10333" max="10333" width="10.28515625" style="8" bestFit="1" customWidth="1"/>
    <col min="10334" max="10335" width="9.28515625" style="8" bestFit="1" customWidth="1"/>
    <col min="10336" max="10336" width="9.140625" style="8"/>
    <col min="10337" max="10337" width="10.28515625" style="8" bestFit="1" customWidth="1"/>
    <col min="10338" max="10339" width="9.28515625" style="8" bestFit="1" customWidth="1"/>
    <col min="10340" max="10340" width="9.140625" style="8"/>
    <col min="10341" max="10341" width="10.28515625" style="8" bestFit="1" customWidth="1"/>
    <col min="10342" max="10343" width="9.28515625" style="8" bestFit="1" customWidth="1"/>
    <col min="10344" max="10344" width="9.140625" style="8"/>
    <col min="10345" max="10345" width="10.28515625" style="8" bestFit="1" customWidth="1"/>
    <col min="10346" max="10347" width="9.28515625" style="8" bestFit="1" customWidth="1"/>
    <col min="10348" max="10348" width="9.140625" style="8"/>
    <col min="10349" max="10349" width="10.28515625" style="8" bestFit="1" customWidth="1"/>
    <col min="10350" max="10351" width="9.28515625" style="8" bestFit="1" customWidth="1"/>
    <col min="10352" max="10352" width="9.140625" style="8"/>
    <col min="10353" max="10353" width="10.28515625" style="8" bestFit="1" customWidth="1"/>
    <col min="10354" max="10355" width="9.28515625" style="8" bestFit="1" customWidth="1"/>
    <col min="10356" max="10356" width="9.140625" style="8"/>
    <col min="10357" max="10357" width="10.28515625" style="8" bestFit="1" customWidth="1"/>
    <col min="10358" max="10359" width="9.28515625" style="8" bestFit="1" customWidth="1"/>
    <col min="10360" max="10360" width="9.140625" style="8"/>
    <col min="10361" max="10361" width="10.28515625" style="8" bestFit="1" customWidth="1"/>
    <col min="10362" max="10363" width="9.28515625" style="8" bestFit="1" customWidth="1"/>
    <col min="10364" max="10364" width="9.140625" style="8"/>
    <col min="10365" max="10365" width="10.28515625" style="8" bestFit="1" customWidth="1"/>
    <col min="10366" max="10367" width="9.28515625" style="8" bestFit="1" customWidth="1"/>
    <col min="10368" max="10368" width="9.140625" style="8"/>
    <col min="10369" max="10369" width="10.28515625" style="8" bestFit="1" customWidth="1"/>
    <col min="10370" max="10371" width="9.28515625" style="8" bestFit="1" customWidth="1"/>
    <col min="10372" max="10372" width="9.140625" style="8"/>
    <col min="10373" max="10373" width="10.28515625" style="8" bestFit="1" customWidth="1"/>
    <col min="10374" max="10375" width="9.28515625" style="8" bestFit="1" customWidth="1"/>
    <col min="10376" max="10376" width="9.140625" style="8"/>
    <col min="10377" max="10377" width="10.28515625" style="8" bestFit="1" customWidth="1"/>
    <col min="10378" max="10379" width="9.28515625" style="8" bestFit="1" customWidth="1"/>
    <col min="10380" max="10380" width="9.140625" style="8"/>
    <col min="10381" max="10381" width="10.28515625" style="8" bestFit="1" customWidth="1"/>
    <col min="10382" max="10383" width="9.28515625" style="8" bestFit="1" customWidth="1"/>
    <col min="10384" max="10384" width="9.140625" style="8"/>
    <col min="10385" max="10385" width="10.28515625" style="8" bestFit="1" customWidth="1"/>
    <col min="10386" max="10387" width="9.28515625" style="8" bestFit="1" customWidth="1"/>
    <col min="10388" max="10388" width="9.140625" style="8"/>
    <col min="10389" max="10389" width="10.28515625" style="8" bestFit="1" customWidth="1"/>
    <col min="10390" max="10391" width="9.28515625" style="8" bestFit="1" customWidth="1"/>
    <col min="10392" max="10392" width="9.140625" style="8"/>
    <col min="10393" max="10393" width="10.28515625" style="8" bestFit="1" customWidth="1"/>
    <col min="10394" max="10395" width="9.28515625" style="8" bestFit="1" customWidth="1"/>
    <col min="10396" max="10396" width="9.140625" style="8"/>
    <col min="10397" max="10397" width="10.28515625" style="8" bestFit="1" customWidth="1"/>
    <col min="10398" max="10399" width="9.28515625" style="8" bestFit="1" customWidth="1"/>
    <col min="10400" max="10400" width="9.140625" style="8"/>
    <col min="10401" max="10401" width="10.28515625" style="8" bestFit="1" customWidth="1"/>
    <col min="10402" max="10403" width="9.28515625" style="8" bestFit="1" customWidth="1"/>
    <col min="10404" max="10404" width="9.140625" style="8"/>
    <col min="10405" max="10405" width="10.28515625" style="8" bestFit="1" customWidth="1"/>
    <col min="10406" max="10407" width="9.28515625" style="8" bestFit="1" customWidth="1"/>
    <col min="10408" max="10408" width="9.140625" style="8"/>
    <col min="10409" max="10409" width="10.28515625" style="8" bestFit="1" customWidth="1"/>
    <col min="10410" max="10411" width="9.28515625" style="8" bestFit="1" customWidth="1"/>
    <col min="10412" max="10412" width="9.140625" style="8"/>
    <col min="10413" max="10413" width="10.28515625" style="8" bestFit="1" customWidth="1"/>
    <col min="10414" max="10415" width="9.28515625" style="8" bestFit="1" customWidth="1"/>
    <col min="10416" max="10416" width="9.140625" style="8"/>
    <col min="10417" max="10417" width="10.28515625" style="8" bestFit="1" customWidth="1"/>
    <col min="10418" max="10419" width="9.28515625" style="8" bestFit="1" customWidth="1"/>
    <col min="10420" max="10420" width="9.140625" style="8"/>
    <col min="10421" max="10421" width="10.28515625" style="8" bestFit="1" customWidth="1"/>
    <col min="10422" max="10423" width="9.28515625" style="8" bestFit="1" customWidth="1"/>
    <col min="10424" max="10424" width="9.140625" style="8"/>
    <col min="10425" max="10425" width="10.28515625" style="8" bestFit="1" customWidth="1"/>
    <col min="10426" max="10427" width="9.28515625" style="8" bestFit="1" customWidth="1"/>
    <col min="10428" max="10428" width="9.140625" style="8"/>
    <col min="10429" max="10429" width="10.28515625" style="8" bestFit="1" customWidth="1"/>
    <col min="10430" max="10431" width="9.28515625" style="8" bestFit="1" customWidth="1"/>
    <col min="10432" max="10432" width="9.140625" style="8"/>
    <col min="10433" max="10433" width="10.28515625" style="8" bestFit="1" customWidth="1"/>
    <col min="10434" max="10435" width="9.28515625" style="8" bestFit="1" customWidth="1"/>
    <col min="10436" max="10436" width="9.140625" style="8"/>
    <col min="10437" max="10437" width="10.28515625" style="8" bestFit="1" customWidth="1"/>
    <col min="10438" max="10439" width="9.28515625" style="8" bestFit="1" customWidth="1"/>
    <col min="10440" max="10440" width="9.140625" style="8"/>
    <col min="10441" max="10441" width="10.28515625" style="8" bestFit="1" customWidth="1"/>
    <col min="10442" max="10443" width="9.28515625" style="8" bestFit="1" customWidth="1"/>
    <col min="10444" max="10444" width="9.140625" style="8"/>
    <col min="10445" max="10445" width="10.28515625" style="8" bestFit="1" customWidth="1"/>
    <col min="10446" max="10447" width="9.28515625" style="8" bestFit="1" customWidth="1"/>
    <col min="10448" max="10448" width="9.140625" style="8"/>
    <col min="10449" max="10449" width="10.28515625" style="8" bestFit="1" customWidth="1"/>
    <col min="10450" max="10451" width="9.28515625" style="8" bestFit="1" customWidth="1"/>
    <col min="10452" max="10452" width="9.140625" style="8"/>
    <col min="10453" max="10453" width="10.28515625" style="8" bestFit="1" customWidth="1"/>
    <col min="10454" max="10455" width="9.28515625" style="8" bestFit="1" customWidth="1"/>
    <col min="10456" max="10456" width="9.140625" style="8"/>
    <col min="10457" max="10457" width="10.28515625" style="8" bestFit="1" customWidth="1"/>
    <col min="10458" max="10459" width="9.28515625" style="8" bestFit="1" customWidth="1"/>
    <col min="10460" max="10460" width="9.140625" style="8"/>
    <col min="10461" max="10461" width="10.28515625" style="8" bestFit="1" customWidth="1"/>
    <col min="10462" max="10463" width="9.28515625" style="8" bestFit="1" customWidth="1"/>
    <col min="10464" max="10464" width="9.140625" style="8"/>
    <col min="10465" max="10465" width="10.28515625" style="8" bestFit="1" customWidth="1"/>
    <col min="10466" max="10467" width="9.28515625" style="8" bestFit="1" customWidth="1"/>
    <col min="10468" max="10468" width="9.140625" style="8"/>
    <col min="10469" max="10469" width="10.28515625" style="8" bestFit="1" customWidth="1"/>
    <col min="10470" max="10471" width="9.28515625" style="8" bestFit="1" customWidth="1"/>
    <col min="10472" max="10472" width="9.140625" style="8"/>
    <col min="10473" max="10473" width="10.28515625" style="8" bestFit="1" customWidth="1"/>
    <col min="10474" max="10475" width="9.28515625" style="8" bestFit="1" customWidth="1"/>
    <col min="10476" max="10476" width="9.140625" style="8"/>
    <col min="10477" max="10477" width="10.28515625" style="8" bestFit="1" customWidth="1"/>
    <col min="10478" max="10479" width="9.28515625" style="8" bestFit="1" customWidth="1"/>
    <col min="10480" max="10480" width="9.140625" style="8"/>
    <col min="10481" max="10481" width="10.28515625" style="8" bestFit="1" customWidth="1"/>
    <col min="10482" max="10483" width="9.28515625" style="8" bestFit="1" customWidth="1"/>
    <col min="10484" max="10484" width="9.140625" style="8"/>
    <col min="10485" max="10485" width="10.28515625" style="8" bestFit="1" customWidth="1"/>
    <col min="10486" max="10487" width="9.28515625" style="8" bestFit="1" customWidth="1"/>
    <col min="10488" max="10488" width="9.140625" style="8"/>
    <col min="10489" max="10489" width="10.28515625" style="8" bestFit="1" customWidth="1"/>
    <col min="10490" max="10491" width="9.28515625" style="8" bestFit="1" customWidth="1"/>
    <col min="10492" max="10492" width="9.140625" style="8"/>
    <col min="10493" max="10493" width="10.28515625" style="8" bestFit="1" customWidth="1"/>
    <col min="10494" max="10495" width="9.28515625" style="8" bestFit="1" customWidth="1"/>
    <col min="10496" max="10496" width="9.140625" style="8"/>
    <col min="10497" max="10497" width="10.28515625" style="8" bestFit="1" customWidth="1"/>
    <col min="10498" max="10499" width="9.28515625" style="8" bestFit="1" customWidth="1"/>
    <col min="10500" max="10500" width="9.140625" style="8"/>
    <col min="10501" max="10501" width="10.28515625" style="8" bestFit="1" customWidth="1"/>
    <col min="10502" max="10503" width="9.28515625" style="8" bestFit="1" customWidth="1"/>
    <col min="10504" max="10504" width="9.140625" style="8"/>
    <col min="10505" max="10505" width="10.28515625" style="8" bestFit="1" customWidth="1"/>
    <col min="10506" max="10507" width="9.28515625" style="8" bestFit="1" customWidth="1"/>
    <col min="10508" max="10508" width="9.140625" style="8"/>
    <col min="10509" max="10509" width="10.28515625" style="8" bestFit="1" customWidth="1"/>
    <col min="10510" max="10511" width="9.28515625" style="8" bestFit="1" customWidth="1"/>
    <col min="10512" max="10512" width="9.140625" style="8"/>
    <col min="10513" max="10513" width="10.28515625" style="8" bestFit="1" customWidth="1"/>
    <col min="10514" max="10515" width="9.28515625" style="8" bestFit="1" customWidth="1"/>
    <col min="10516" max="10516" width="9.140625" style="8"/>
    <col min="10517" max="10517" width="10.28515625" style="8" bestFit="1" customWidth="1"/>
    <col min="10518" max="10519" width="9.28515625" style="8" bestFit="1" customWidth="1"/>
    <col min="10520" max="10520" width="9.140625" style="8"/>
    <col min="10521" max="10521" width="10.28515625" style="8" bestFit="1" customWidth="1"/>
    <col min="10522" max="10523" width="9.28515625" style="8" bestFit="1" customWidth="1"/>
    <col min="10524" max="10524" width="9.140625" style="8"/>
    <col min="10525" max="10525" width="10.28515625" style="8" bestFit="1" customWidth="1"/>
    <col min="10526" max="10527" width="9.28515625" style="8" bestFit="1" customWidth="1"/>
    <col min="10528" max="10528" width="9.140625" style="8"/>
    <col min="10529" max="10529" width="10.28515625" style="8" bestFit="1" customWidth="1"/>
    <col min="10530" max="10531" width="9.28515625" style="8" bestFit="1" customWidth="1"/>
    <col min="10532" max="10532" width="9.140625" style="8"/>
    <col min="10533" max="10533" width="10.28515625" style="8" bestFit="1" customWidth="1"/>
    <col min="10534" max="10535" width="9.28515625" style="8" bestFit="1" customWidth="1"/>
    <col min="10536" max="10536" width="9.140625" style="8"/>
    <col min="10537" max="10537" width="10.28515625" style="8" bestFit="1" customWidth="1"/>
    <col min="10538" max="10539" width="9.28515625" style="8" bestFit="1" customWidth="1"/>
    <col min="10540" max="10540" width="9.140625" style="8"/>
    <col min="10541" max="10541" width="10.28515625" style="8" bestFit="1" customWidth="1"/>
    <col min="10542" max="10543" width="9.28515625" style="8" bestFit="1" customWidth="1"/>
    <col min="10544" max="10544" width="9.140625" style="8"/>
    <col min="10545" max="10545" width="10.28515625" style="8" bestFit="1" customWidth="1"/>
    <col min="10546" max="10547" width="9.28515625" style="8" bestFit="1" customWidth="1"/>
    <col min="10548" max="10548" width="9.140625" style="8"/>
    <col min="10549" max="10549" width="10.28515625" style="8" bestFit="1" customWidth="1"/>
    <col min="10550" max="10551" width="9.28515625" style="8" bestFit="1" customWidth="1"/>
    <col min="10552" max="10552" width="9.140625" style="8"/>
    <col min="10553" max="10553" width="10.28515625" style="8" bestFit="1" customWidth="1"/>
    <col min="10554" max="10555" width="9.28515625" style="8" bestFit="1" customWidth="1"/>
    <col min="10556" max="10556" width="9.140625" style="8"/>
    <col min="10557" max="10557" width="10.28515625" style="8" bestFit="1" customWidth="1"/>
    <col min="10558" max="10559" width="9.28515625" style="8" bestFit="1" customWidth="1"/>
    <col min="10560" max="10560" width="9.140625" style="8"/>
    <col min="10561" max="10561" width="10.28515625" style="8" bestFit="1" customWidth="1"/>
    <col min="10562" max="10563" width="9.28515625" style="8" bestFit="1" customWidth="1"/>
    <col min="10564" max="10564" width="9.140625" style="8"/>
    <col min="10565" max="10565" width="10.28515625" style="8" bestFit="1" customWidth="1"/>
    <col min="10566" max="10567" width="9.28515625" style="8" bestFit="1" customWidth="1"/>
    <col min="10568" max="10568" width="9.140625" style="8"/>
    <col min="10569" max="10569" width="10.28515625" style="8" bestFit="1" customWidth="1"/>
    <col min="10570" max="10571" width="9.28515625" style="8" bestFit="1" customWidth="1"/>
    <col min="10572" max="10572" width="9.140625" style="8"/>
    <col min="10573" max="10573" width="10.28515625" style="8" bestFit="1" customWidth="1"/>
    <col min="10574" max="10575" width="9.28515625" style="8" bestFit="1" customWidth="1"/>
    <col min="10576" max="10576" width="9.140625" style="8"/>
    <col min="10577" max="10577" width="10.28515625" style="8" bestFit="1" customWidth="1"/>
    <col min="10578" max="10579" width="9.28515625" style="8" bestFit="1" customWidth="1"/>
    <col min="10580" max="10580" width="9.140625" style="8"/>
    <col min="10581" max="10581" width="10.28515625" style="8" bestFit="1" customWidth="1"/>
    <col min="10582" max="10583" width="9.28515625" style="8" bestFit="1" customWidth="1"/>
    <col min="10584" max="10584" width="9.140625" style="8"/>
    <col min="10585" max="10585" width="10.28515625" style="8" bestFit="1" customWidth="1"/>
    <col min="10586" max="10587" width="9.28515625" style="8" bestFit="1" customWidth="1"/>
    <col min="10588" max="10588" width="9.140625" style="8"/>
    <col min="10589" max="10589" width="10.28515625" style="8" bestFit="1" customWidth="1"/>
    <col min="10590" max="10591" width="9.28515625" style="8" bestFit="1" customWidth="1"/>
    <col min="10592" max="10592" width="9.140625" style="8"/>
    <col min="10593" max="10593" width="10.28515625" style="8" bestFit="1" customWidth="1"/>
    <col min="10594" max="10595" width="9.28515625" style="8" bestFit="1" customWidth="1"/>
    <col min="10596" max="10596" width="9.140625" style="8"/>
    <col min="10597" max="10597" width="10.28515625" style="8" bestFit="1" customWidth="1"/>
    <col min="10598" max="10599" width="9.28515625" style="8" bestFit="1" customWidth="1"/>
    <col min="10600" max="10600" width="9.140625" style="8"/>
    <col min="10601" max="10601" width="10.28515625" style="8" bestFit="1" customWidth="1"/>
    <col min="10602" max="10603" width="9.28515625" style="8" bestFit="1" customWidth="1"/>
    <col min="10604" max="10604" width="9.140625" style="8"/>
    <col min="10605" max="10605" width="10.28515625" style="8" bestFit="1" customWidth="1"/>
    <col min="10606" max="10607" width="9.28515625" style="8" bestFit="1" customWidth="1"/>
    <col min="10608" max="10608" width="9.140625" style="8"/>
    <col min="10609" max="10609" width="10.28515625" style="8" bestFit="1" customWidth="1"/>
    <col min="10610" max="10611" width="9.28515625" style="8" bestFit="1" customWidth="1"/>
    <col min="10612" max="10612" width="9.140625" style="8"/>
    <col min="10613" max="10613" width="10.28515625" style="8" bestFit="1" customWidth="1"/>
    <col min="10614" max="10615" width="9.28515625" style="8" bestFit="1" customWidth="1"/>
    <col min="10616" max="10616" width="9.140625" style="8"/>
    <col min="10617" max="10617" width="10.28515625" style="8" bestFit="1" customWidth="1"/>
    <col min="10618" max="10619" width="9.28515625" style="8" bestFit="1" customWidth="1"/>
    <col min="10620" max="10620" width="9.140625" style="8"/>
    <col min="10621" max="10621" width="10.28515625" style="8" bestFit="1" customWidth="1"/>
    <col min="10622" max="10623" width="9.28515625" style="8" bestFit="1" customWidth="1"/>
    <col min="10624" max="10624" width="9.140625" style="8"/>
    <col min="10625" max="10625" width="10.28515625" style="8" bestFit="1" customWidth="1"/>
    <col min="10626" max="10627" width="9.28515625" style="8" bestFit="1" customWidth="1"/>
    <col min="10628" max="10628" width="9.140625" style="8"/>
    <col min="10629" max="10629" width="10.28515625" style="8" bestFit="1" customWidth="1"/>
    <col min="10630" max="10631" width="9.28515625" style="8" bestFit="1" customWidth="1"/>
    <col min="10632" max="10632" width="9.140625" style="8"/>
    <col min="10633" max="10633" width="10.28515625" style="8" bestFit="1" customWidth="1"/>
    <col min="10634" max="10635" width="9.28515625" style="8" bestFit="1" customWidth="1"/>
    <col min="10636" max="10636" width="9.140625" style="8"/>
    <col min="10637" max="10637" width="10.28515625" style="8" bestFit="1" customWidth="1"/>
    <col min="10638" max="10639" width="9.28515625" style="8" bestFit="1" customWidth="1"/>
    <col min="10640" max="10640" width="9.140625" style="8"/>
    <col min="10641" max="10641" width="10.28515625" style="8" bestFit="1" customWidth="1"/>
    <col min="10642" max="10643" width="9.28515625" style="8" bestFit="1" customWidth="1"/>
    <col min="10644" max="10644" width="9.140625" style="8"/>
    <col min="10645" max="10645" width="10.28515625" style="8" bestFit="1" customWidth="1"/>
    <col min="10646" max="10647" width="9.28515625" style="8" bestFit="1" customWidth="1"/>
    <col min="10648" max="10648" width="9.140625" style="8"/>
    <col min="10649" max="10649" width="10.28515625" style="8" bestFit="1" customWidth="1"/>
    <col min="10650" max="10651" width="9.28515625" style="8" bestFit="1" customWidth="1"/>
    <col min="10652" max="10652" width="9.140625" style="8"/>
    <col min="10653" max="10653" width="10.28515625" style="8" bestFit="1" customWidth="1"/>
    <col min="10654" max="10655" width="9.28515625" style="8" bestFit="1" customWidth="1"/>
    <col min="10656" max="10656" width="9.140625" style="8"/>
    <col min="10657" max="10657" width="10.28515625" style="8" bestFit="1" customWidth="1"/>
    <col min="10658" max="10659" width="9.28515625" style="8" bestFit="1" customWidth="1"/>
    <col min="10660" max="10660" width="9.140625" style="8"/>
    <col min="10661" max="10661" width="10.28515625" style="8" bestFit="1" customWidth="1"/>
    <col min="10662" max="10663" width="9.28515625" style="8" bestFit="1" customWidth="1"/>
    <col min="10664" max="10664" width="9.140625" style="8"/>
    <col min="10665" max="10665" width="10.28515625" style="8" bestFit="1" customWidth="1"/>
    <col min="10666" max="10667" width="9.28515625" style="8" bestFit="1" customWidth="1"/>
    <col min="10668" max="10668" width="9.140625" style="8"/>
    <col min="10669" max="10669" width="10.28515625" style="8" bestFit="1" customWidth="1"/>
    <col min="10670" max="10671" width="9.28515625" style="8" bestFit="1" customWidth="1"/>
    <col min="10672" max="10672" width="9.140625" style="8"/>
    <col min="10673" max="10673" width="10.28515625" style="8" bestFit="1" customWidth="1"/>
    <col min="10674" max="10675" width="9.28515625" style="8" bestFit="1" customWidth="1"/>
    <col min="10676" max="10676" width="9.140625" style="8"/>
    <col min="10677" max="10677" width="10.28515625" style="8" bestFit="1" customWidth="1"/>
    <col min="10678" max="10679" width="9.28515625" style="8" bestFit="1" customWidth="1"/>
    <col min="10680" max="10680" width="9.140625" style="8"/>
    <col min="10681" max="10681" width="10.28515625" style="8" bestFit="1" customWidth="1"/>
    <col min="10682" max="10683" width="9.28515625" style="8" bestFit="1" customWidth="1"/>
    <col min="10684" max="10684" width="9.140625" style="8"/>
    <col min="10685" max="10685" width="10.28515625" style="8" bestFit="1" customWidth="1"/>
    <col min="10686" max="10687" width="9.28515625" style="8" bestFit="1" customWidth="1"/>
    <col min="10688" max="10688" width="9.140625" style="8"/>
    <col min="10689" max="10689" width="10.28515625" style="8" bestFit="1" customWidth="1"/>
    <col min="10690" max="10691" width="9.28515625" style="8" bestFit="1" customWidth="1"/>
    <col min="10692" max="10692" width="9.140625" style="8"/>
    <col min="10693" max="10693" width="10.28515625" style="8" bestFit="1" customWidth="1"/>
    <col min="10694" max="10695" width="9.28515625" style="8" bestFit="1" customWidth="1"/>
    <col min="10696" max="10696" width="9.140625" style="8"/>
    <col min="10697" max="10697" width="10.28515625" style="8" bestFit="1" customWidth="1"/>
    <col min="10698" max="10699" width="9.28515625" style="8" bestFit="1" customWidth="1"/>
    <col min="10700" max="10700" width="9.140625" style="8"/>
    <col min="10701" max="10701" width="10.28515625" style="8" bestFit="1" customWidth="1"/>
    <col min="10702" max="10703" width="9.28515625" style="8" bestFit="1" customWidth="1"/>
    <col min="10704" max="10704" width="9.140625" style="8"/>
    <col min="10705" max="10705" width="10.28515625" style="8" bestFit="1" customWidth="1"/>
    <col min="10706" max="10707" width="9.28515625" style="8" bestFit="1" customWidth="1"/>
    <col min="10708" max="10708" width="9.140625" style="8"/>
    <col min="10709" max="10709" width="10.28515625" style="8" bestFit="1" customWidth="1"/>
    <col min="10710" max="10711" width="9.28515625" style="8" bestFit="1" customWidth="1"/>
    <col min="10712" max="10712" width="9.140625" style="8"/>
    <col min="10713" max="10713" width="10.28515625" style="8" bestFit="1" customWidth="1"/>
    <col min="10714" max="10715" width="9.28515625" style="8" bestFit="1" customWidth="1"/>
    <col min="10716" max="10716" width="9.140625" style="8"/>
    <col min="10717" max="10717" width="10.28515625" style="8" bestFit="1" customWidth="1"/>
    <col min="10718" max="10719" width="9.28515625" style="8" bestFit="1" customWidth="1"/>
    <col min="10720" max="10720" width="9.140625" style="8"/>
    <col min="10721" max="10721" width="10.28515625" style="8" bestFit="1" customWidth="1"/>
    <col min="10722" max="10723" width="9.28515625" style="8" bestFit="1" customWidth="1"/>
    <col min="10724" max="10724" width="9.140625" style="8"/>
    <col min="10725" max="10725" width="10.28515625" style="8" bestFit="1" customWidth="1"/>
    <col min="10726" max="10727" width="9.28515625" style="8" bestFit="1" customWidth="1"/>
    <col min="10728" max="10728" width="9.140625" style="8"/>
    <col min="10729" max="10729" width="10.28515625" style="8" bestFit="1" customWidth="1"/>
    <col min="10730" max="10731" width="9.28515625" style="8" bestFit="1" customWidth="1"/>
    <col min="10732" max="10732" width="9.140625" style="8"/>
    <col min="10733" max="10733" width="10.28515625" style="8" bestFit="1" customWidth="1"/>
    <col min="10734" max="10735" width="9.28515625" style="8" bestFit="1" customWidth="1"/>
    <col min="10736" max="10736" width="9.140625" style="8"/>
    <col min="10737" max="10737" width="10.28515625" style="8" bestFit="1" customWidth="1"/>
    <col min="10738" max="10739" width="9.28515625" style="8" bestFit="1" customWidth="1"/>
    <col min="10740" max="10740" width="9.140625" style="8"/>
    <col min="10741" max="10741" width="10.28515625" style="8" bestFit="1" customWidth="1"/>
    <col min="10742" max="10743" width="9.28515625" style="8" bestFit="1" customWidth="1"/>
    <col min="10744" max="10744" width="9.140625" style="8"/>
    <col min="10745" max="10745" width="10.28515625" style="8" bestFit="1" customWidth="1"/>
    <col min="10746" max="10747" width="9.28515625" style="8" bestFit="1" customWidth="1"/>
    <col min="10748" max="10748" width="9.140625" style="8"/>
    <col min="10749" max="10749" width="10.28515625" style="8" bestFit="1" customWidth="1"/>
    <col min="10750" max="10751" width="9.28515625" style="8" bestFit="1" customWidth="1"/>
    <col min="10752" max="10752" width="9.140625" style="8"/>
    <col min="10753" max="10753" width="10.28515625" style="8" bestFit="1" customWidth="1"/>
    <col min="10754" max="10755" width="9.28515625" style="8" bestFit="1" customWidth="1"/>
    <col min="10756" max="10756" width="9.140625" style="8"/>
    <col min="10757" max="10757" width="10.28515625" style="8" bestFit="1" customWidth="1"/>
    <col min="10758" max="10759" width="9.28515625" style="8" bestFit="1" customWidth="1"/>
    <col min="10760" max="10760" width="9.140625" style="8"/>
    <col min="10761" max="10761" width="10.28515625" style="8" bestFit="1" customWidth="1"/>
    <col min="10762" max="10763" width="9.28515625" style="8" bestFit="1" customWidth="1"/>
    <col min="10764" max="10764" width="9.140625" style="8"/>
    <col min="10765" max="10765" width="10.28515625" style="8" bestFit="1" customWidth="1"/>
    <col min="10766" max="10767" width="9.28515625" style="8" bestFit="1" customWidth="1"/>
    <col min="10768" max="10768" width="9.140625" style="8"/>
    <col min="10769" max="10769" width="10.28515625" style="8" bestFit="1" customWidth="1"/>
    <col min="10770" max="10771" width="9.28515625" style="8" bestFit="1" customWidth="1"/>
    <col min="10772" max="10772" width="9.140625" style="8"/>
    <col min="10773" max="10773" width="10.28515625" style="8" bestFit="1" customWidth="1"/>
    <col min="10774" max="10775" width="9.28515625" style="8" bestFit="1" customWidth="1"/>
    <col min="10776" max="10776" width="9.140625" style="8"/>
    <col min="10777" max="10777" width="10.28515625" style="8" bestFit="1" customWidth="1"/>
    <col min="10778" max="10779" width="9.28515625" style="8" bestFit="1" customWidth="1"/>
    <col min="10780" max="10780" width="9.140625" style="8"/>
    <col min="10781" max="10781" width="10.28515625" style="8" bestFit="1" customWidth="1"/>
    <col min="10782" max="10783" width="9.28515625" style="8" bestFit="1" customWidth="1"/>
    <col min="10784" max="10784" width="9.140625" style="8"/>
    <col min="10785" max="10785" width="10.28515625" style="8" bestFit="1" customWidth="1"/>
    <col min="10786" max="10787" width="9.28515625" style="8" bestFit="1" customWidth="1"/>
    <col min="10788" max="10788" width="9.140625" style="8"/>
    <col min="10789" max="10789" width="10.28515625" style="8" bestFit="1" customWidth="1"/>
    <col min="10790" max="10791" width="9.28515625" style="8" bestFit="1" customWidth="1"/>
    <col min="10792" max="10792" width="9.140625" style="8"/>
    <col min="10793" max="10793" width="10.28515625" style="8" bestFit="1" customWidth="1"/>
    <col min="10794" max="10795" width="9.28515625" style="8" bestFit="1" customWidth="1"/>
    <col min="10796" max="10796" width="9.140625" style="8"/>
    <col min="10797" max="10797" width="10.28515625" style="8" bestFit="1" customWidth="1"/>
    <col min="10798" max="10799" width="9.28515625" style="8" bestFit="1" customWidth="1"/>
    <col min="10800" max="10800" width="9.140625" style="8"/>
    <col min="10801" max="10801" width="10.28515625" style="8" bestFit="1" customWidth="1"/>
    <col min="10802" max="10803" width="9.28515625" style="8" bestFit="1" customWidth="1"/>
    <col min="10804" max="10804" width="9.140625" style="8"/>
    <col min="10805" max="10805" width="10.28515625" style="8" bestFit="1" customWidth="1"/>
    <col min="10806" max="10807" width="9.28515625" style="8" bestFit="1" customWidth="1"/>
    <col min="10808" max="10808" width="9.140625" style="8"/>
    <col min="10809" max="10809" width="10.28515625" style="8" bestFit="1" customWidth="1"/>
    <col min="10810" max="10811" width="9.28515625" style="8" bestFit="1" customWidth="1"/>
    <col min="10812" max="10812" width="9.140625" style="8"/>
    <col min="10813" max="10813" width="10.28515625" style="8" bestFit="1" customWidth="1"/>
    <col min="10814" max="10815" width="9.28515625" style="8" bestFit="1" customWidth="1"/>
    <col min="10816" max="10816" width="9.140625" style="8"/>
    <col min="10817" max="10817" width="10.28515625" style="8" bestFit="1" customWidth="1"/>
    <col min="10818" max="10819" width="9.28515625" style="8" bestFit="1" customWidth="1"/>
    <col min="10820" max="10820" width="9.140625" style="8"/>
    <col min="10821" max="10821" width="10.28515625" style="8" bestFit="1" customWidth="1"/>
    <col min="10822" max="10823" width="9.28515625" style="8" bestFit="1" customWidth="1"/>
    <col min="10824" max="10824" width="9.140625" style="8"/>
    <col min="10825" max="10825" width="10.28515625" style="8" bestFit="1" customWidth="1"/>
    <col min="10826" max="10827" width="9.28515625" style="8" bestFit="1" customWidth="1"/>
    <col min="10828" max="10828" width="9.140625" style="8"/>
    <col min="10829" max="10829" width="10.28515625" style="8" bestFit="1" customWidth="1"/>
    <col min="10830" max="10831" width="9.28515625" style="8" bestFit="1" customWidth="1"/>
    <col min="10832" max="10832" width="9.140625" style="8"/>
    <col min="10833" max="10833" width="10.28515625" style="8" bestFit="1" customWidth="1"/>
    <col min="10834" max="10835" width="9.28515625" style="8" bestFit="1" customWidth="1"/>
    <col min="10836" max="10836" width="9.140625" style="8"/>
    <col min="10837" max="10837" width="10.28515625" style="8" bestFit="1" customWidth="1"/>
    <col min="10838" max="10839" width="9.28515625" style="8" bestFit="1" customWidth="1"/>
    <col min="10840" max="10840" width="9.140625" style="8"/>
    <col min="10841" max="10841" width="10.28515625" style="8" bestFit="1" customWidth="1"/>
    <col min="10842" max="10843" width="9.28515625" style="8" bestFit="1" customWidth="1"/>
    <col min="10844" max="10844" width="9.140625" style="8"/>
    <col min="10845" max="10845" width="10.28515625" style="8" bestFit="1" customWidth="1"/>
    <col min="10846" max="10847" width="9.28515625" style="8" bestFit="1" customWidth="1"/>
    <col min="10848" max="10848" width="9.140625" style="8"/>
    <col min="10849" max="10849" width="10.28515625" style="8" bestFit="1" customWidth="1"/>
    <col min="10850" max="10851" width="9.28515625" style="8" bestFit="1" customWidth="1"/>
    <col min="10852" max="10852" width="9.140625" style="8"/>
    <col min="10853" max="10853" width="10.28515625" style="8" bestFit="1" customWidth="1"/>
    <col min="10854" max="10855" width="9.28515625" style="8" bestFit="1" customWidth="1"/>
    <col min="10856" max="10856" width="9.140625" style="8"/>
    <col min="10857" max="10857" width="10.28515625" style="8" bestFit="1" customWidth="1"/>
    <col min="10858" max="10859" width="9.28515625" style="8" bestFit="1" customWidth="1"/>
    <col min="10860" max="10860" width="9.140625" style="8"/>
    <col min="10861" max="10861" width="10.28515625" style="8" bestFit="1" customWidth="1"/>
    <col min="10862" max="10863" width="9.28515625" style="8" bestFit="1" customWidth="1"/>
    <col min="10864" max="10864" width="9.140625" style="8"/>
    <col min="10865" max="10865" width="10.28515625" style="8" bestFit="1" customWidth="1"/>
    <col min="10866" max="10867" width="9.28515625" style="8" bestFit="1" customWidth="1"/>
    <col min="10868" max="10868" width="9.140625" style="8"/>
    <col min="10869" max="10869" width="10.28515625" style="8" bestFit="1" customWidth="1"/>
    <col min="10870" max="10871" width="9.28515625" style="8" bestFit="1" customWidth="1"/>
    <col min="10872" max="10872" width="9.140625" style="8"/>
    <col min="10873" max="10873" width="10.28515625" style="8" bestFit="1" customWidth="1"/>
    <col min="10874" max="10875" width="9.28515625" style="8" bestFit="1" customWidth="1"/>
    <col min="10876" max="10876" width="9.140625" style="8"/>
    <col min="10877" max="10877" width="10.28515625" style="8" bestFit="1" customWidth="1"/>
    <col min="10878" max="10879" width="9.28515625" style="8" bestFit="1" customWidth="1"/>
    <col min="10880" max="10880" width="9.140625" style="8"/>
    <col min="10881" max="10881" width="10.28515625" style="8" bestFit="1" customWidth="1"/>
    <col min="10882" max="10883" width="9.28515625" style="8" bestFit="1" customWidth="1"/>
    <col min="10884" max="10884" width="9.140625" style="8"/>
    <col min="10885" max="10885" width="10.28515625" style="8" bestFit="1" customWidth="1"/>
    <col min="10886" max="10887" width="9.28515625" style="8" bestFit="1" customWidth="1"/>
    <col min="10888" max="10888" width="9.140625" style="8"/>
    <col min="10889" max="10889" width="10.28515625" style="8" bestFit="1" customWidth="1"/>
    <col min="10890" max="10891" width="9.28515625" style="8" bestFit="1" customWidth="1"/>
    <col min="10892" max="10892" width="9.140625" style="8"/>
    <col min="10893" max="10893" width="10.28515625" style="8" bestFit="1" customWidth="1"/>
    <col min="10894" max="10895" width="9.28515625" style="8" bestFit="1" customWidth="1"/>
    <col min="10896" max="10896" width="9.140625" style="8"/>
    <col min="10897" max="10897" width="10.28515625" style="8" bestFit="1" customWidth="1"/>
    <col min="10898" max="10899" width="9.28515625" style="8" bestFit="1" customWidth="1"/>
    <col min="10900" max="10900" width="9.140625" style="8"/>
    <col min="10901" max="10901" width="10.28515625" style="8" bestFit="1" customWidth="1"/>
    <col min="10902" max="10903" width="9.28515625" style="8" bestFit="1" customWidth="1"/>
    <col min="10904" max="10904" width="9.140625" style="8"/>
    <col min="10905" max="10905" width="10.28515625" style="8" bestFit="1" customWidth="1"/>
    <col min="10906" max="10907" width="9.28515625" style="8" bestFit="1" customWidth="1"/>
    <col min="10908" max="10908" width="9.140625" style="8"/>
    <col min="10909" max="10909" width="10.28515625" style="8" bestFit="1" customWidth="1"/>
    <col min="10910" max="10911" width="9.28515625" style="8" bestFit="1" customWidth="1"/>
    <col min="10912" max="10912" width="9.140625" style="8"/>
    <col min="10913" max="10913" width="10.28515625" style="8" bestFit="1" customWidth="1"/>
    <col min="10914" max="10915" width="9.28515625" style="8" bestFit="1" customWidth="1"/>
    <col min="10916" max="10916" width="9.140625" style="8"/>
    <col min="10917" max="10917" width="10.28515625" style="8" bestFit="1" customWidth="1"/>
    <col min="10918" max="10919" width="9.28515625" style="8" bestFit="1" customWidth="1"/>
    <col min="10920" max="10920" width="9.140625" style="8"/>
    <col min="10921" max="10921" width="10.28515625" style="8" bestFit="1" customWidth="1"/>
    <col min="10922" max="10923" width="9.28515625" style="8" bestFit="1" customWidth="1"/>
    <col min="10924" max="10924" width="9.140625" style="8"/>
    <col min="10925" max="10925" width="10.28515625" style="8" bestFit="1" customWidth="1"/>
    <col min="10926" max="10927" width="9.28515625" style="8" bestFit="1" customWidth="1"/>
    <col min="10928" max="10928" width="9.140625" style="8"/>
    <col min="10929" max="10929" width="10.28515625" style="8" bestFit="1" customWidth="1"/>
    <col min="10930" max="10931" width="9.28515625" style="8" bestFit="1" customWidth="1"/>
    <col min="10932" max="10932" width="9.140625" style="8"/>
    <col min="10933" max="10933" width="10.28515625" style="8" bestFit="1" customWidth="1"/>
    <col min="10934" max="10935" width="9.28515625" style="8" bestFit="1" customWidth="1"/>
    <col min="10936" max="10936" width="9.140625" style="8"/>
    <col min="10937" max="10937" width="10.28515625" style="8" bestFit="1" customWidth="1"/>
    <col min="10938" max="10939" width="9.28515625" style="8" bestFit="1" customWidth="1"/>
    <col min="10940" max="10940" width="9.140625" style="8"/>
    <col min="10941" max="10941" width="10.28515625" style="8" bestFit="1" customWidth="1"/>
    <col min="10942" max="10943" width="9.28515625" style="8" bestFit="1" customWidth="1"/>
    <col min="10944" max="10944" width="9.140625" style="8"/>
    <col min="10945" max="10945" width="10.28515625" style="8" bestFit="1" customWidth="1"/>
    <col min="10946" max="10947" width="9.28515625" style="8" bestFit="1" customWidth="1"/>
    <col min="10948" max="10948" width="9.140625" style="8"/>
    <col min="10949" max="10949" width="10.28515625" style="8" bestFit="1" customWidth="1"/>
    <col min="10950" max="10951" width="9.28515625" style="8" bestFit="1" customWidth="1"/>
    <col min="10952" max="10952" width="9.140625" style="8"/>
    <col min="10953" max="10953" width="10.28515625" style="8" bestFit="1" customWidth="1"/>
    <col min="10954" max="10955" width="9.28515625" style="8" bestFit="1" customWidth="1"/>
    <col min="10956" max="10956" width="9.140625" style="8"/>
    <col min="10957" max="10957" width="10.28515625" style="8" bestFit="1" customWidth="1"/>
    <col min="10958" max="10959" width="9.28515625" style="8" bestFit="1" customWidth="1"/>
    <col min="10960" max="10960" width="9.140625" style="8"/>
    <col min="10961" max="10961" width="10.28515625" style="8" bestFit="1" customWidth="1"/>
    <col min="10962" max="10963" width="9.28515625" style="8" bestFit="1" customWidth="1"/>
    <col min="10964" max="10964" width="9.140625" style="8"/>
    <col min="10965" max="10965" width="10.28515625" style="8" bestFit="1" customWidth="1"/>
    <col min="10966" max="10967" width="9.28515625" style="8" bestFit="1" customWidth="1"/>
    <col min="10968" max="10968" width="9.140625" style="8"/>
    <col min="10969" max="10969" width="10.28515625" style="8" bestFit="1" customWidth="1"/>
    <col min="10970" max="10971" width="9.28515625" style="8" bestFit="1" customWidth="1"/>
    <col min="10972" max="10972" width="9.140625" style="8"/>
    <col min="10973" max="10973" width="10.28515625" style="8" bestFit="1" customWidth="1"/>
    <col min="10974" max="10975" width="9.28515625" style="8" bestFit="1" customWidth="1"/>
    <col min="10976" max="10976" width="9.140625" style="8"/>
    <col min="10977" max="10977" width="10.28515625" style="8" bestFit="1" customWidth="1"/>
    <col min="10978" max="10979" width="9.28515625" style="8" bestFit="1" customWidth="1"/>
    <col min="10980" max="10980" width="9.140625" style="8"/>
    <col min="10981" max="10981" width="10.28515625" style="8" bestFit="1" customWidth="1"/>
    <col min="10982" max="10983" width="9.28515625" style="8" bestFit="1" customWidth="1"/>
    <col min="10984" max="10984" width="9.140625" style="8"/>
    <col min="10985" max="10985" width="10.28515625" style="8" bestFit="1" customWidth="1"/>
    <col min="10986" max="10987" width="9.28515625" style="8" bestFit="1" customWidth="1"/>
    <col min="10988" max="10988" width="9.140625" style="8"/>
    <col min="10989" max="10989" width="10.28515625" style="8" bestFit="1" customWidth="1"/>
    <col min="10990" max="10991" width="9.28515625" style="8" bestFit="1" customWidth="1"/>
    <col min="10992" max="10992" width="9.140625" style="8"/>
    <col min="10993" max="10993" width="10.28515625" style="8" bestFit="1" customWidth="1"/>
    <col min="10994" max="10995" width="9.28515625" style="8" bestFit="1" customWidth="1"/>
    <col min="10996" max="10996" width="9.140625" style="8"/>
    <col min="10997" max="10997" width="10.28515625" style="8" bestFit="1" customWidth="1"/>
    <col min="10998" max="10999" width="9.28515625" style="8" bestFit="1" customWidth="1"/>
    <col min="11000" max="11000" width="9.140625" style="8"/>
    <col min="11001" max="11001" width="10.28515625" style="8" bestFit="1" customWidth="1"/>
    <col min="11002" max="11003" width="9.28515625" style="8" bestFit="1" customWidth="1"/>
    <col min="11004" max="11004" width="9.140625" style="8"/>
    <col min="11005" max="11005" width="10.28515625" style="8" bestFit="1" customWidth="1"/>
    <col min="11006" max="11007" width="9.28515625" style="8" bestFit="1" customWidth="1"/>
    <col min="11008" max="11008" width="9.140625" style="8"/>
    <col min="11009" max="11009" width="10.28515625" style="8" bestFit="1" customWidth="1"/>
    <col min="11010" max="11011" width="9.28515625" style="8" bestFit="1" customWidth="1"/>
    <col min="11012" max="11012" width="9.140625" style="8"/>
    <col min="11013" max="11013" width="10.28515625" style="8" bestFit="1" customWidth="1"/>
    <col min="11014" max="11015" width="9.28515625" style="8" bestFit="1" customWidth="1"/>
    <col min="11016" max="11016" width="9.140625" style="8"/>
    <col min="11017" max="11017" width="10.28515625" style="8" bestFit="1" customWidth="1"/>
    <col min="11018" max="11019" width="9.28515625" style="8" bestFit="1" customWidth="1"/>
    <col min="11020" max="11020" width="9.140625" style="8"/>
    <col min="11021" max="11021" width="10.28515625" style="8" bestFit="1" customWidth="1"/>
    <col min="11022" max="11023" width="9.28515625" style="8" bestFit="1" customWidth="1"/>
    <col min="11024" max="11024" width="9.140625" style="8"/>
    <col min="11025" max="11025" width="10.28515625" style="8" bestFit="1" customWidth="1"/>
    <col min="11026" max="11027" width="9.28515625" style="8" bestFit="1" customWidth="1"/>
    <col min="11028" max="11028" width="9.140625" style="8"/>
    <col min="11029" max="11029" width="10.28515625" style="8" bestFit="1" customWidth="1"/>
    <col min="11030" max="11031" width="9.28515625" style="8" bestFit="1" customWidth="1"/>
    <col min="11032" max="11032" width="9.140625" style="8"/>
    <col min="11033" max="11033" width="10.28515625" style="8" bestFit="1" customWidth="1"/>
    <col min="11034" max="11035" width="9.28515625" style="8" bestFit="1" customWidth="1"/>
    <col min="11036" max="11036" width="9.140625" style="8"/>
    <col min="11037" max="11037" width="10.28515625" style="8" bestFit="1" customWidth="1"/>
    <col min="11038" max="11039" width="9.28515625" style="8" bestFit="1" customWidth="1"/>
    <col min="11040" max="11040" width="9.140625" style="8"/>
    <col min="11041" max="11041" width="10.28515625" style="8" bestFit="1" customWidth="1"/>
    <col min="11042" max="11043" width="9.28515625" style="8" bestFit="1" customWidth="1"/>
    <col min="11044" max="11044" width="9.140625" style="8"/>
    <col min="11045" max="11045" width="10.28515625" style="8" bestFit="1" customWidth="1"/>
    <col min="11046" max="11047" width="9.28515625" style="8" bestFit="1" customWidth="1"/>
    <col min="11048" max="11048" width="9.140625" style="8"/>
    <col min="11049" max="11049" width="10.28515625" style="8" bestFit="1" customWidth="1"/>
    <col min="11050" max="11051" width="9.28515625" style="8" bestFit="1" customWidth="1"/>
    <col min="11052" max="11052" width="9.140625" style="8"/>
    <col min="11053" max="11053" width="10.28515625" style="8" bestFit="1" customWidth="1"/>
    <col min="11054" max="11055" width="9.28515625" style="8" bestFit="1" customWidth="1"/>
    <col min="11056" max="11056" width="9.140625" style="8"/>
    <col min="11057" max="11057" width="10.28515625" style="8" bestFit="1" customWidth="1"/>
    <col min="11058" max="11059" width="9.28515625" style="8" bestFit="1" customWidth="1"/>
    <col min="11060" max="11060" width="9.140625" style="8"/>
    <col min="11061" max="11061" width="10.28515625" style="8" bestFit="1" customWidth="1"/>
    <col min="11062" max="11063" width="9.28515625" style="8" bestFit="1" customWidth="1"/>
    <col min="11064" max="11064" width="9.140625" style="8"/>
    <col min="11065" max="11065" width="10.28515625" style="8" bestFit="1" customWidth="1"/>
    <col min="11066" max="11067" width="9.28515625" style="8" bestFit="1" customWidth="1"/>
    <col min="11068" max="11068" width="9.140625" style="8"/>
    <col min="11069" max="11069" width="10.28515625" style="8" bestFit="1" customWidth="1"/>
    <col min="11070" max="11071" width="9.28515625" style="8" bestFit="1" customWidth="1"/>
    <col min="11072" max="11072" width="9.140625" style="8"/>
    <col min="11073" max="11073" width="10.28515625" style="8" bestFit="1" customWidth="1"/>
    <col min="11074" max="11075" width="9.28515625" style="8" bestFit="1" customWidth="1"/>
    <col min="11076" max="11076" width="9.140625" style="8"/>
    <col min="11077" max="11077" width="10.28515625" style="8" bestFit="1" customWidth="1"/>
    <col min="11078" max="11079" width="9.28515625" style="8" bestFit="1" customWidth="1"/>
    <col min="11080" max="11080" width="9.140625" style="8"/>
    <col min="11081" max="11081" width="10.28515625" style="8" bestFit="1" customWidth="1"/>
    <col min="11082" max="11083" width="9.28515625" style="8" bestFit="1" customWidth="1"/>
    <col min="11084" max="11084" width="9.140625" style="8"/>
    <col min="11085" max="11085" width="10.28515625" style="8" bestFit="1" customWidth="1"/>
    <col min="11086" max="11087" width="9.28515625" style="8" bestFit="1" customWidth="1"/>
    <col min="11088" max="11088" width="9.140625" style="8"/>
    <col min="11089" max="11089" width="10.28515625" style="8" bestFit="1" customWidth="1"/>
    <col min="11090" max="11091" width="9.28515625" style="8" bestFit="1" customWidth="1"/>
    <col min="11092" max="11092" width="9.140625" style="8"/>
    <col min="11093" max="11093" width="10.28515625" style="8" bestFit="1" customWidth="1"/>
    <col min="11094" max="11095" width="9.28515625" style="8" bestFit="1" customWidth="1"/>
    <col min="11096" max="11096" width="9.140625" style="8"/>
    <col min="11097" max="11097" width="10.28515625" style="8" bestFit="1" customWidth="1"/>
    <col min="11098" max="11099" width="9.28515625" style="8" bestFit="1" customWidth="1"/>
    <col min="11100" max="11100" width="9.140625" style="8"/>
    <col min="11101" max="11101" width="10.28515625" style="8" bestFit="1" customWidth="1"/>
    <col min="11102" max="11103" width="9.28515625" style="8" bestFit="1" customWidth="1"/>
    <col min="11104" max="11104" width="9.140625" style="8"/>
    <col min="11105" max="11105" width="10.28515625" style="8" bestFit="1" customWidth="1"/>
    <col min="11106" max="11107" width="9.28515625" style="8" bestFit="1" customWidth="1"/>
    <col min="11108" max="11108" width="9.140625" style="8"/>
    <col min="11109" max="11109" width="10.28515625" style="8" bestFit="1" customWidth="1"/>
    <col min="11110" max="11111" width="9.28515625" style="8" bestFit="1" customWidth="1"/>
    <col min="11112" max="11112" width="9.140625" style="8"/>
    <col min="11113" max="11113" width="10.28515625" style="8" bestFit="1" customWidth="1"/>
    <col min="11114" max="11115" width="9.28515625" style="8" bestFit="1" customWidth="1"/>
    <col min="11116" max="11116" width="9.140625" style="8"/>
    <col min="11117" max="11117" width="10.28515625" style="8" bestFit="1" customWidth="1"/>
    <col min="11118" max="11119" width="9.28515625" style="8" bestFit="1" customWidth="1"/>
    <col min="11120" max="11120" width="9.140625" style="8"/>
    <col min="11121" max="11121" width="10.28515625" style="8" bestFit="1" customWidth="1"/>
    <col min="11122" max="11123" width="9.28515625" style="8" bestFit="1" customWidth="1"/>
    <col min="11124" max="11124" width="9.140625" style="8"/>
    <col min="11125" max="11125" width="10.28515625" style="8" bestFit="1" customWidth="1"/>
    <col min="11126" max="11127" width="9.28515625" style="8" bestFit="1" customWidth="1"/>
    <col min="11128" max="11128" width="9.140625" style="8"/>
    <col min="11129" max="11129" width="10.28515625" style="8" bestFit="1" customWidth="1"/>
    <col min="11130" max="11131" width="9.28515625" style="8" bestFit="1" customWidth="1"/>
    <col min="11132" max="11132" width="9.140625" style="8"/>
    <col min="11133" max="11133" width="10.28515625" style="8" bestFit="1" customWidth="1"/>
    <col min="11134" max="11135" width="9.28515625" style="8" bestFit="1" customWidth="1"/>
    <col min="11136" max="11136" width="9.140625" style="8"/>
    <col min="11137" max="11137" width="10.28515625" style="8" bestFit="1" customWidth="1"/>
    <col min="11138" max="11139" width="9.28515625" style="8" bestFit="1" customWidth="1"/>
    <col min="11140" max="11140" width="9.140625" style="8"/>
    <col min="11141" max="11141" width="10.28515625" style="8" bestFit="1" customWidth="1"/>
    <col min="11142" max="11143" width="9.28515625" style="8" bestFit="1" customWidth="1"/>
    <col min="11144" max="11144" width="9.140625" style="8"/>
    <col min="11145" max="11145" width="10.28515625" style="8" bestFit="1" customWidth="1"/>
    <col min="11146" max="11147" width="9.28515625" style="8" bestFit="1" customWidth="1"/>
    <col min="11148" max="11148" width="9.140625" style="8"/>
    <col min="11149" max="11149" width="10.28515625" style="8" bestFit="1" customWidth="1"/>
    <col min="11150" max="11151" width="9.28515625" style="8" bestFit="1" customWidth="1"/>
    <col min="11152" max="11152" width="9.140625" style="8"/>
    <col min="11153" max="11153" width="10.28515625" style="8" bestFit="1" customWidth="1"/>
    <col min="11154" max="11155" width="9.28515625" style="8" bestFit="1" customWidth="1"/>
    <col min="11156" max="11156" width="9.140625" style="8"/>
    <col min="11157" max="11157" width="10.28515625" style="8" bestFit="1" customWidth="1"/>
    <col min="11158" max="11159" width="9.28515625" style="8" bestFit="1" customWidth="1"/>
    <col min="11160" max="11160" width="9.140625" style="8"/>
    <col min="11161" max="11161" width="10.28515625" style="8" bestFit="1" customWidth="1"/>
    <col min="11162" max="11163" width="9.28515625" style="8" bestFit="1" customWidth="1"/>
    <col min="11164" max="11164" width="9.140625" style="8"/>
    <col min="11165" max="11165" width="10.28515625" style="8" bestFit="1" customWidth="1"/>
    <col min="11166" max="11167" width="9.28515625" style="8" bestFit="1" customWidth="1"/>
    <col min="11168" max="11168" width="9.140625" style="8"/>
    <col min="11169" max="11169" width="10.28515625" style="8" bestFit="1" customWidth="1"/>
    <col min="11170" max="11171" width="9.28515625" style="8" bestFit="1" customWidth="1"/>
    <col min="11172" max="11172" width="9.140625" style="8"/>
    <col min="11173" max="11173" width="10.28515625" style="8" bestFit="1" customWidth="1"/>
    <col min="11174" max="11175" width="9.28515625" style="8" bestFit="1" customWidth="1"/>
    <col min="11176" max="11176" width="9.140625" style="8"/>
    <col min="11177" max="11177" width="10.28515625" style="8" bestFit="1" customWidth="1"/>
    <col min="11178" max="11179" width="9.28515625" style="8" bestFit="1" customWidth="1"/>
    <col min="11180" max="11180" width="9.140625" style="8"/>
    <col min="11181" max="11181" width="10.28515625" style="8" bestFit="1" customWidth="1"/>
    <col min="11182" max="11183" width="9.28515625" style="8" bestFit="1" customWidth="1"/>
    <col min="11184" max="11184" width="9.140625" style="8"/>
    <col min="11185" max="11185" width="10.28515625" style="8" bestFit="1" customWidth="1"/>
    <col min="11186" max="11187" width="9.28515625" style="8" bestFit="1" customWidth="1"/>
    <col min="11188" max="11188" width="9.140625" style="8"/>
    <col min="11189" max="11189" width="10.28515625" style="8" bestFit="1" customWidth="1"/>
    <col min="11190" max="11191" width="9.28515625" style="8" bestFit="1" customWidth="1"/>
    <col min="11192" max="11192" width="9.140625" style="8"/>
    <col min="11193" max="11193" width="10.28515625" style="8" bestFit="1" customWidth="1"/>
    <col min="11194" max="11195" width="9.28515625" style="8" bestFit="1" customWidth="1"/>
    <col min="11196" max="11196" width="9.140625" style="8"/>
    <col min="11197" max="11197" width="10.28515625" style="8" bestFit="1" customWidth="1"/>
    <col min="11198" max="11199" width="9.28515625" style="8" bestFit="1" customWidth="1"/>
    <col min="11200" max="11200" width="9.140625" style="8"/>
    <col min="11201" max="11201" width="10.28515625" style="8" bestFit="1" customWidth="1"/>
    <col min="11202" max="11203" width="9.28515625" style="8" bestFit="1" customWidth="1"/>
    <col min="11204" max="11204" width="9.140625" style="8"/>
    <col min="11205" max="11205" width="10.28515625" style="8" bestFit="1" customWidth="1"/>
    <col min="11206" max="11207" width="9.28515625" style="8" bestFit="1" customWidth="1"/>
    <col min="11208" max="11208" width="9.140625" style="8"/>
    <col min="11209" max="11209" width="10.28515625" style="8" bestFit="1" customWidth="1"/>
    <col min="11210" max="11211" width="9.28515625" style="8" bestFit="1" customWidth="1"/>
    <col min="11212" max="11212" width="9.140625" style="8"/>
    <col min="11213" max="11213" width="10.28515625" style="8" bestFit="1" customWidth="1"/>
    <col min="11214" max="11215" width="9.28515625" style="8" bestFit="1" customWidth="1"/>
    <col min="11216" max="11216" width="9.140625" style="8"/>
    <col min="11217" max="11217" width="10.28515625" style="8" bestFit="1" customWidth="1"/>
    <col min="11218" max="11219" width="9.28515625" style="8" bestFit="1" customWidth="1"/>
    <col min="11220" max="11220" width="9.140625" style="8"/>
    <col min="11221" max="11221" width="10.28515625" style="8" bestFit="1" customWidth="1"/>
    <col min="11222" max="11223" width="9.28515625" style="8" bestFit="1" customWidth="1"/>
    <col min="11224" max="11224" width="9.140625" style="8"/>
    <col min="11225" max="11225" width="10.28515625" style="8" bestFit="1" customWidth="1"/>
    <col min="11226" max="11227" width="9.28515625" style="8" bestFit="1" customWidth="1"/>
    <col min="11228" max="11228" width="9.140625" style="8"/>
    <col min="11229" max="11229" width="10.28515625" style="8" bestFit="1" customWidth="1"/>
    <col min="11230" max="11231" width="9.28515625" style="8" bestFit="1" customWidth="1"/>
    <col min="11232" max="11232" width="9.140625" style="8"/>
    <col min="11233" max="11233" width="10.28515625" style="8" bestFit="1" customWidth="1"/>
    <col min="11234" max="11235" width="9.28515625" style="8" bestFit="1" customWidth="1"/>
    <col min="11236" max="11236" width="9.140625" style="8"/>
    <col min="11237" max="11237" width="10.28515625" style="8" bestFit="1" customWidth="1"/>
    <col min="11238" max="11239" width="9.28515625" style="8" bestFit="1" customWidth="1"/>
    <col min="11240" max="11240" width="9.140625" style="8"/>
    <col min="11241" max="11241" width="10.28515625" style="8" bestFit="1" customWidth="1"/>
    <col min="11242" max="11243" width="9.28515625" style="8" bestFit="1" customWidth="1"/>
    <col min="11244" max="11244" width="9.140625" style="8"/>
    <col min="11245" max="11245" width="10.28515625" style="8" bestFit="1" customWidth="1"/>
    <col min="11246" max="11247" width="9.28515625" style="8" bestFit="1" customWidth="1"/>
    <col min="11248" max="11248" width="9.140625" style="8"/>
    <col min="11249" max="11249" width="10.28515625" style="8" bestFit="1" customWidth="1"/>
    <col min="11250" max="11251" width="9.28515625" style="8" bestFit="1" customWidth="1"/>
    <col min="11252" max="11252" width="9.140625" style="8"/>
    <col min="11253" max="11253" width="10.28515625" style="8" bestFit="1" customWidth="1"/>
    <col min="11254" max="11255" width="9.28515625" style="8" bestFit="1" customWidth="1"/>
    <col min="11256" max="11256" width="9.140625" style="8"/>
    <col min="11257" max="11257" width="10.28515625" style="8" bestFit="1" customWidth="1"/>
    <col min="11258" max="11259" width="9.28515625" style="8" bestFit="1" customWidth="1"/>
    <col min="11260" max="11260" width="9.140625" style="8"/>
    <col min="11261" max="11261" width="10.28515625" style="8" bestFit="1" customWidth="1"/>
    <col min="11262" max="11263" width="9.28515625" style="8" bestFit="1" customWidth="1"/>
    <col min="11264" max="11264" width="9.140625" style="8"/>
    <col min="11265" max="11265" width="10.28515625" style="8" bestFit="1" customWidth="1"/>
    <col min="11266" max="11267" width="9.28515625" style="8" bestFit="1" customWidth="1"/>
    <col min="11268" max="11268" width="9.140625" style="8"/>
    <col min="11269" max="11269" width="10.28515625" style="8" bestFit="1" customWidth="1"/>
    <col min="11270" max="11271" width="9.28515625" style="8" bestFit="1" customWidth="1"/>
    <col min="11272" max="11272" width="9.140625" style="8"/>
    <col min="11273" max="11273" width="10.28515625" style="8" bestFit="1" customWidth="1"/>
    <col min="11274" max="11275" width="9.28515625" style="8" bestFit="1" customWidth="1"/>
    <col min="11276" max="11276" width="9.140625" style="8"/>
    <col min="11277" max="11277" width="10.28515625" style="8" bestFit="1" customWidth="1"/>
    <col min="11278" max="11279" width="9.28515625" style="8" bestFit="1" customWidth="1"/>
    <col min="11280" max="11280" width="9.140625" style="8"/>
    <col min="11281" max="11281" width="10.28515625" style="8" bestFit="1" customWidth="1"/>
    <col min="11282" max="11283" width="9.28515625" style="8" bestFit="1" customWidth="1"/>
    <col min="11284" max="11284" width="9.140625" style="8"/>
    <col min="11285" max="11285" width="10.28515625" style="8" bestFit="1" customWidth="1"/>
    <col min="11286" max="11287" width="9.28515625" style="8" bestFit="1" customWidth="1"/>
    <col min="11288" max="11288" width="9.140625" style="8"/>
    <col min="11289" max="11289" width="10.28515625" style="8" bestFit="1" customWidth="1"/>
    <col min="11290" max="11291" width="9.28515625" style="8" bestFit="1" customWidth="1"/>
    <col min="11292" max="11292" width="9.140625" style="8"/>
    <col min="11293" max="11293" width="10.28515625" style="8" bestFit="1" customWidth="1"/>
    <col min="11294" max="11295" width="9.28515625" style="8" bestFit="1" customWidth="1"/>
    <col min="11296" max="11296" width="9.140625" style="8"/>
    <col min="11297" max="11297" width="10.28515625" style="8" bestFit="1" customWidth="1"/>
    <col min="11298" max="11299" width="9.28515625" style="8" bestFit="1" customWidth="1"/>
    <col min="11300" max="11300" width="9.140625" style="8"/>
    <col min="11301" max="11301" width="10.28515625" style="8" bestFit="1" customWidth="1"/>
    <col min="11302" max="11303" width="9.28515625" style="8" bestFit="1" customWidth="1"/>
    <col min="11304" max="11304" width="9.140625" style="8"/>
    <col min="11305" max="11305" width="10.28515625" style="8" bestFit="1" customWidth="1"/>
    <col min="11306" max="11307" width="9.28515625" style="8" bestFit="1" customWidth="1"/>
    <col min="11308" max="11308" width="9.140625" style="8"/>
    <col min="11309" max="11309" width="10.28515625" style="8" bestFit="1" customWidth="1"/>
    <col min="11310" max="11311" width="9.28515625" style="8" bestFit="1" customWidth="1"/>
    <col min="11312" max="11312" width="9.140625" style="8"/>
    <col min="11313" max="11313" width="10.28515625" style="8" bestFit="1" customWidth="1"/>
    <col min="11314" max="11315" width="9.28515625" style="8" bestFit="1" customWidth="1"/>
    <col min="11316" max="11316" width="9.140625" style="8"/>
    <col min="11317" max="11317" width="10.28515625" style="8" bestFit="1" customWidth="1"/>
    <col min="11318" max="11319" width="9.28515625" style="8" bestFit="1" customWidth="1"/>
    <col min="11320" max="11320" width="9.140625" style="8"/>
    <col min="11321" max="11321" width="10.28515625" style="8" bestFit="1" customWidth="1"/>
    <col min="11322" max="11323" width="9.28515625" style="8" bestFit="1" customWidth="1"/>
    <col min="11324" max="11324" width="9.140625" style="8"/>
    <col min="11325" max="11325" width="10.28515625" style="8" bestFit="1" customWidth="1"/>
    <col min="11326" max="11327" width="9.28515625" style="8" bestFit="1" customWidth="1"/>
    <col min="11328" max="11328" width="9.140625" style="8"/>
    <col min="11329" max="11329" width="10.28515625" style="8" bestFit="1" customWidth="1"/>
    <col min="11330" max="11331" width="9.28515625" style="8" bestFit="1" customWidth="1"/>
    <col min="11332" max="11332" width="9.140625" style="8"/>
    <col min="11333" max="11333" width="10.28515625" style="8" bestFit="1" customWidth="1"/>
    <col min="11334" max="11335" width="9.28515625" style="8" bestFit="1" customWidth="1"/>
    <col min="11336" max="11336" width="9.140625" style="8"/>
    <col min="11337" max="11337" width="10.28515625" style="8" bestFit="1" customWidth="1"/>
    <col min="11338" max="11339" width="9.28515625" style="8" bestFit="1" customWidth="1"/>
    <col min="11340" max="11340" width="9.140625" style="8"/>
    <col min="11341" max="11341" width="10.28515625" style="8" bestFit="1" customWidth="1"/>
    <col min="11342" max="11343" width="9.28515625" style="8" bestFit="1" customWidth="1"/>
    <col min="11344" max="11344" width="9.140625" style="8"/>
    <col min="11345" max="11345" width="10.28515625" style="8" bestFit="1" customWidth="1"/>
    <col min="11346" max="11347" width="9.28515625" style="8" bestFit="1" customWidth="1"/>
    <col min="11348" max="11348" width="9.140625" style="8"/>
    <col min="11349" max="11349" width="10.28515625" style="8" bestFit="1" customWidth="1"/>
    <col min="11350" max="11351" width="9.28515625" style="8" bestFit="1" customWidth="1"/>
    <col min="11352" max="11352" width="9.140625" style="8"/>
    <col min="11353" max="11353" width="10.28515625" style="8" bestFit="1" customWidth="1"/>
    <col min="11354" max="11355" width="9.28515625" style="8" bestFit="1" customWidth="1"/>
    <col min="11356" max="11356" width="9.140625" style="8"/>
    <col min="11357" max="11357" width="10.28515625" style="8" bestFit="1" customWidth="1"/>
    <col min="11358" max="11359" width="9.28515625" style="8" bestFit="1" customWidth="1"/>
    <col min="11360" max="11360" width="9.140625" style="8"/>
    <col min="11361" max="11361" width="10.28515625" style="8" bestFit="1" customWidth="1"/>
    <col min="11362" max="11363" width="9.28515625" style="8" bestFit="1" customWidth="1"/>
    <col min="11364" max="11364" width="9.140625" style="8"/>
    <col min="11365" max="11365" width="10.28515625" style="8" bestFit="1" customWidth="1"/>
    <col min="11366" max="11367" width="9.28515625" style="8" bestFit="1" customWidth="1"/>
    <col min="11368" max="11368" width="9.140625" style="8"/>
    <col min="11369" max="11369" width="10.28515625" style="8" bestFit="1" customWidth="1"/>
    <col min="11370" max="11371" width="9.28515625" style="8" bestFit="1" customWidth="1"/>
    <col min="11372" max="11372" width="9.140625" style="8"/>
    <col min="11373" max="11373" width="10.28515625" style="8" bestFit="1" customWidth="1"/>
    <col min="11374" max="11375" width="9.28515625" style="8" bestFit="1" customWidth="1"/>
    <col min="11376" max="11376" width="9.140625" style="8"/>
    <col min="11377" max="11377" width="10.28515625" style="8" bestFit="1" customWidth="1"/>
    <col min="11378" max="11379" width="9.28515625" style="8" bestFit="1" customWidth="1"/>
    <col min="11380" max="11380" width="9.140625" style="8"/>
    <col min="11381" max="11381" width="10.28515625" style="8" bestFit="1" customWidth="1"/>
    <col min="11382" max="11383" width="9.28515625" style="8" bestFit="1" customWidth="1"/>
    <col min="11384" max="11384" width="9.140625" style="8"/>
    <col min="11385" max="11385" width="10.28515625" style="8" bestFit="1" customWidth="1"/>
    <col min="11386" max="11387" width="9.28515625" style="8" bestFit="1" customWidth="1"/>
    <col min="11388" max="11388" width="9.140625" style="8"/>
    <col min="11389" max="11389" width="10.28515625" style="8" bestFit="1" customWidth="1"/>
    <col min="11390" max="11391" width="9.28515625" style="8" bestFit="1" customWidth="1"/>
    <col min="11392" max="11392" width="9.140625" style="8"/>
    <col min="11393" max="11393" width="10.28515625" style="8" bestFit="1" customWidth="1"/>
    <col min="11394" max="11395" width="9.28515625" style="8" bestFit="1" customWidth="1"/>
    <col min="11396" max="11396" width="9.140625" style="8"/>
    <col min="11397" max="11397" width="10.28515625" style="8" bestFit="1" customWidth="1"/>
    <col min="11398" max="11399" width="9.28515625" style="8" bestFit="1" customWidth="1"/>
    <col min="11400" max="11400" width="9.140625" style="8"/>
    <col min="11401" max="11401" width="10.28515625" style="8" bestFit="1" customWidth="1"/>
    <col min="11402" max="11403" width="9.28515625" style="8" bestFit="1" customWidth="1"/>
    <col min="11404" max="11404" width="9.140625" style="8"/>
    <col min="11405" max="11405" width="10.28515625" style="8" bestFit="1" customWidth="1"/>
    <col min="11406" max="11407" width="9.28515625" style="8" bestFit="1" customWidth="1"/>
    <col min="11408" max="11408" width="9.140625" style="8"/>
    <col min="11409" max="11409" width="10.28515625" style="8" bestFit="1" customWidth="1"/>
    <col min="11410" max="11411" width="9.28515625" style="8" bestFit="1" customWidth="1"/>
    <col min="11412" max="11412" width="9.140625" style="8"/>
    <col min="11413" max="11413" width="10.28515625" style="8" bestFit="1" customWidth="1"/>
    <col min="11414" max="11415" width="9.28515625" style="8" bestFit="1" customWidth="1"/>
    <col min="11416" max="11416" width="9.140625" style="8"/>
    <col min="11417" max="11417" width="10.28515625" style="8" bestFit="1" customWidth="1"/>
    <col min="11418" max="11419" width="9.28515625" style="8" bestFit="1" customWidth="1"/>
    <col min="11420" max="11420" width="9.140625" style="8"/>
    <col min="11421" max="11421" width="10.28515625" style="8" bestFit="1" customWidth="1"/>
    <col min="11422" max="11423" width="9.28515625" style="8" bestFit="1" customWidth="1"/>
    <col min="11424" max="11424" width="9.140625" style="8"/>
    <col min="11425" max="11425" width="10.28515625" style="8" bestFit="1" customWidth="1"/>
    <col min="11426" max="11427" width="9.28515625" style="8" bestFit="1" customWidth="1"/>
    <col min="11428" max="11428" width="9.140625" style="8"/>
    <col min="11429" max="11429" width="10.28515625" style="8" bestFit="1" customWidth="1"/>
    <col min="11430" max="11431" width="9.28515625" style="8" bestFit="1" customWidth="1"/>
    <col min="11432" max="11432" width="9.140625" style="8"/>
    <col min="11433" max="11433" width="10.28515625" style="8" bestFit="1" customWidth="1"/>
    <col min="11434" max="11435" width="9.28515625" style="8" bestFit="1" customWidth="1"/>
    <col min="11436" max="11436" width="9.140625" style="8"/>
    <col min="11437" max="11437" width="10.28515625" style="8" bestFit="1" customWidth="1"/>
    <col min="11438" max="11439" width="9.28515625" style="8" bestFit="1" customWidth="1"/>
    <col min="11440" max="11440" width="9.140625" style="8"/>
    <col min="11441" max="11441" width="10.28515625" style="8" bestFit="1" customWidth="1"/>
    <col min="11442" max="11443" width="9.28515625" style="8" bestFit="1" customWidth="1"/>
    <col min="11444" max="11444" width="9.140625" style="8"/>
    <col min="11445" max="11445" width="10.28515625" style="8" bestFit="1" customWidth="1"/>
    <col min="11446" max="11447" width="9.28515625" style="8" bestFit="1" customWidth="1"/>
    <col min="11448" max="11448" width="9.140625" style="8"/>
    <col min="11449" max="11449" width="10.28515625" style="8" bestFit="1" customWidth="1"/>
    <col min="11450" max="11451" width="9.28515625" style="8" bestFit="1" customWidth="1"/>
    <col min="11452" max="11452" width="9.140625" style="8"/>
    <col min="11453" max="11453" width="10.28515625" style="8" bestFit="1" customWidth="1"/>
    <col min="11454" max="11455" width="9.28515625" style="8" bestFit="1" customWidth="1"/>
    <col min="11456" max="11456" width="9.140625" style="8"/>
    <col min="11457" max="11457" width="10.28515625" style="8" bestFit="1" customWidth="1"/>
    <col min="11458" max="11459" width="9.28515625" style="8" bestFit="1" customWidth="1"/>
    <col min="11460" max="11460" width="9.140625" style="8"/>
    <col min="11461" max="11461" width="10.28515625" style="8" bestFit="1" customWidth="1"/>
    <col min="11462" max="11463" width="9.28515625" style="8" bestFit="1" customWidth="1"/>
    <col min="11464" max="11464" width="9.140625" style="8"/>
    <col min="11465" max="11465" width="10.28515625" style="8" bestFit="1" customWidth="1"/>
    <col min="11466" max="11467" width="9.28515625" style="8" bestFit="1" customWidth="1"/>
    <col min="11468" max="11468" width="9.140625" style="8"/>
    <col min="11469" max="11469" width="10.28515625" style="8" bestFit="1" customWidth="1"/>
    <col min="11470" max="11471" width="9.28515625" style="8" bestFit="1" customWidth="1"/>
    <col min="11472" max="11472" width="9.140625" style="8"/>
    <col min="11473" max="11473" width="10.28515625" style="8" bestFit="1" customWidth="1"/>
    <col min="11474" max="11475" width="9.28515625" style="8" bestFit="1" customWidth="1"/>
    <col min="11476" max="11476" width="9.140625" style="8"/>
    <col min="11477" max="11477" width="10.28515625" style="8" bestFit="1" customWidth="1"/>
    <col min="11478" max="11479" width="9.28515625" style="8" bestFit="1" customWidth="1"/>
    <col min="11480" max="11480" width="9.140625" style="8"/>
    <col min="11481" max="11481" width="10.28515625" style="8" bestFit="1" customWidth="1"/>
    <col min="11482" max="11483" width="9.28515625" style="8" bestFit="1" customWidth="1"/>
    <col min="11484" max="11484" width="9.140625" style="8"/>
    <col min="11485" max="11485" width="10.28515625" style="8" bestFit="1" customWidth="1"/>
    <col min="11486" max="11487" width="9.28515625" style="8" bestFit="1" customWidth="1"/>
    <col min="11488" max="11488" width="9.140625" style="8"/>
    <col min="11489" max="11489" width="10.28515625" style="8" bestFit="1" customWidth="1"/>
    <col min="11490" max="11491" width="9.28515625" style="8" bestFit="1" customWidth="1"/>
    <col min="11492" max="11492" width="9.140625" style="8"/>
    <col min="11493" max="11493" width="10.28515625" style="8" bestFit="1" customWidth="1"/>
    <col min="11494" max="11495" width="9.28515625" style="8" bestFit="1" customWidth="1"/>
    <col min="11496" max="11496" width="9.140625" style="8"/>
    <col min="11497" max="11497" width="10.28515625" style="8" bestFit="1" customWidth="1"/>
    <col min="11498" max="11499" width="9.28515625" style="8" bestFit="1" customWidth="1"/>
    <col min="11500" max="11500" width="9.140625" style="8"/>
    <col min="11501" max="11501" width="10.28515625" style="8" bestFit="1" customWidth="1"/>
    <col min="11502" max="11503" width="9.28515625" style="8" bestFit="1" customWidth="1"/>
    <col min="11504" max="11504" width="9.140625" style="8"/>
    <col min="11505" max="11505" width="10.28515625" style="8" bestFit="1" customWidth="1"/>
    <col min="11506" max="11507" width="9.28515625" style="8" bestFit="1" customWidth="1"/>
    <col min="11508" max="11508" width="9.140625" style="8"/>
    <col min="11509" max="11509" width="10.28515625" style="8" bestFit="1" customWidth="1"/>
    <col min="11510" max="11511" width="9.28515625" style="8" bestFit="1" customWidth="1"/>
    <col min="11512" max="11512" width="9.140625" style="8"/>
    <col min="11513" max="11513" width="10.28515625" style="8" bestFit="1" customWidth="1"/>
    <col min="11514" max="11515" width="9.28515625" style="8" bestFit="1" customWidth="1"/>
    <col min="11516" max="11516" width="9.140625" style="8"/>
    <col min="11517" max="11517" width="10.28515625" style="8" bestFit="1" customWidth="1"/>
    <col min="11518" max="11519" width="9.28515625" style="8" bestFit="1" customWidth="1"/>
    <col min="11520" max="11520" width="9.140625" style="8"/>
    <col min="11521" max="11521" width="10.28515625" style="8" bestFit="1" customWidth="1"/>
    <col min="11522" max="11523" width="9.28515625" style="8" bestFit="1" customWidth="1"/>
    <col min="11524" max="11524" width="9.140625" style="8"/>
    <col min="11525" max="11525" width="10.28515625" style="8" bestFit="1" customWidth="1"/>
    <col min="11526" max="11527" width="9.28515625" style="8" bestFit="1" customWidth="1"/>
    <col min="11528" max="11528" width="9.140625" style="8"/>
    <col min="11529" max="11529" width="10.28515625" style="8" bestFit="1" customWidth="1"/>
    <col min="11530" max="11531" width="9.28515625" style="8" bestFit="1" customWidth="1"/>
    <col min="11532" max="11532" width="9.140625" style="8"/>
    <col min="11533" max="11533" width="10.28515625" style="8" bestFit="1" customWidth="1"/>
    <col min="11534" max="11535" width="9.28515625" style="8" bestFit="1" customWidth="1"/>
    <col min="11536" max="11536" width="9.140625" style="8"/>
    <col min="11537" max="11537" width="10.28515625" style="8" bestFit="1" customWidth="1"/>
    <col min="11538" max="11539" width="9.28515625" style="8" bestFit="1" customWidth="1"/>
    <col min="11540" max="11540" width="9.140625" style="8"/>
    <col min="11541" max="11541" width="10.28515625" style="8" bestFit="1" customWidth="1"/>
    <col min="11542" max="11543" width="9.28515625" style="8" bestFit="1" customWidth="1"/>
    <col min="11544" max="11544" width="9.140625" style="8"/>
    <col min="11545" max="11545" width="10.28515625" style="8" bestFit="1" customWidth="1"/>
    <col min="11546" max="11547" width="9.28515625" style="8" bestFit="1" customWidth="1"/>
    <col min="11548" max="11548" width="9.140625" style="8"/>
    <col min="11549" max="11549" width="10.28515625" style="8" bestFit="1" customWidth="1"/>
    <col min="11550" max="11551" width="9.28515625" style="8" bestFit="1" customWidth="1"/>
    <col min="11552" max="11552" width="9.140625" style="8"/>
    <col min="11553" max="11553" width="10.28515625" style="8" bestFit="1" customWidth="1"/>
    <col min="11554" max="11555" width="9.28515625" style="8" bestFit="1" customWidth="1"/>
    <col min="11556" max="11556" width="9.140625" style="8"/>
    <col min="11557" max="11557" width="10.28515625" style="8" bestFit="1" customWidth="1"/>
    <col min="11558" max="11559" width="9.28515625" style="8" bestFit="1" customWidth="1"/>
    <col min="11560" max="11560" width="9.140625" style="8"/>
    <col min="11561" max="11561" width="10.28515625" style="8" bestFit="1" customWidth="1"/>
    <col min="11562" max="11563" width="9.28515625" style="8" bestFit="1" customWidth="1"/>
    <col min="11564" max="11564" width="9.140625" style="8"/>
    <col min="11565" max="11565" width="10.28515625" style="8" bestFit="1" customWidth="1"/>
    <col min="11566" max="11567" width="9.28515625" style="8" bestFit="1" customWidth="1"/>
    <col min="11568" max="11568" width="9.140625" style="8"/>
    <col min="11569" max="11569" width="10.28515625" style="8" bestFit="1" customWidth="1"/>
    <col min="11570" max="11571" width="9.28515625" style="8" bestFit="1" customWidth="1"/>
    <col min="11572" max="11572" width="9.140625" style="8"/>
    <col min="11573" max="11573" width="10.28515625" style="8" bestFit="1" customWidth="1"/>
    <col min="11574" max="11575" width="9.28515625" style="8" bestFit="1" customWidth="1"/>
    <col min="11576" max="11576" width="9.140625" style="8"/>
    <col min="11577" max="11577" width="10.28515625" style="8" bestFit="1" customWidth="1"/>
    <col min="11578" max="11579" width="9.28515625" style="8" bestFit="1" customWidth="1"/>
    <col min="11580" max="11580" width="9.140625" style="8"/>
    <col min="11581" max="11581" width="10.28515625" style="8" bestFit="1" customWidth="1"/>
    <col min="11582" max="11583" width="9.28515625" style="8" bestFit="1" customWidth="1"/>
    <col min="11584" max="11584" width="9.140625" style="8"/>
    <col min="11585" max="11585" width="10.28515625" style="8" bestFit="1" customWidth="1"/>
    <col min="11586" max="11587" width="9.28515625" style="8" bestFit="1" customWidth="1"/>
    <col min="11588" max="11588" width="9.140625" style="8"/>
    <col min="11589" max="11589" width="10.28515625" style="8" bestFit="1" customWidth="1"/>
    <col min="11590" max="11591" width="9.28515625" style="8" bestFit="1" customWidth="1"/>
    <col min="11592" max="11592" width="9.140625" style="8"/>
    <col min="11593" max="11593" width="10.28515625" style="8" bestFit="1" customWidth="1"/>
    <col min="11594" max="11595" width="9.28515625" style="8" bestFit="1" customWidth="1"/>
    <col min="11596" max="11596" width="9.140625" style="8"/>
    <col min="11597" max="11597" width="10.28515625" style="8" bestFit="1" customWidth="1"/>
    <col min="11598" max="11599" width="9.28515625" style="8" bestFit="1" customWidth="1"/>
    <col min="11600" max="11600" width="9.140625" style="8"/>
    <col min="11601" max="11601" width="10.28515625" style="8" bestFit="1" customWidth="1"/>
    <col min="11602" max="11603" width="9.28515625" style="8" bestFit="1" customWidth="1"/>
    <col min="11604" max="11604" width="9.140625" style="8"/>
    <col min="11605" max="11605" width="10.28515625" style="8" bestFit="1" customWidth="1"/>
    <col min="11606" max="11607" width="9.28515625" style="8" bestFit="1" customWidth="1"/>
    <col min="11608" max="11608" width="9.140625" style="8"/>
    <col min="11609" max="11609" width="10.28515625" style="8" bestFit="1" customWidth="1"/>
    <col min="11610" max="11611" width="9.28515625" style="8" bestFit="1" customWidth="1"/>
    <col min="11612" max="11612" width="9.140625" style="8"/>
    <col min="11613" max="11613" width="10.28515625" style="8" bestFit="1" customWidth="1"/>
    <col min="11614" max="11615" width="9.28515625" style="8" bestFit="1" customWidth="1"/>
    <col min="11616" max="11616" width="9.140625" style="8"/>
    <col min="11617" max="11617" width="10.28515625" style="8" bestFit="1" customWidth="1"/>
    <col min="11618" max="11619" width="9.28515625" style="8" bestFit="1" customWidth="1"/>
    <col min="11620" max="11620" width="9.140625" style="8"/>
    <col min="11621" max="11621" width="10.28515625" style="8" bestFit="1" customWidth="1"/>
    <col min="11622" max="11623" width="9.28515625" style="8" bestFit="1" customWidth="1"/>
    <col min="11624" max="11624" width="9.140625" style="8"/>
    <col min="11625" max="11625" width="10.28515625" style="8" bestFit="1" customWidth="1"/>
    <col min="11626" max="11627" width="9.28515625" style="8" bestFit="1" customWidth="1"/>
    <col min="11628" max="11628" width="9.140625" style="8"/>
    <col min="11629" max="11629" width="10.28515625" style="8" bestFit="1" customWidth="1"/>
    <col min="11630" max="11631" width="9.28515625" style="8" bestFit="1" customWidth="1"/>
    <col min="11632" max="11632" width="9.140625" style="8"/>
    <col min="11633" max="11633" width="10.28515625" style="8" bestFit="1" customWidth="1"/>
    <col min="11634" max="11635" width="9.28515625" style="8" bestFit="1" customWidth="1"/>
    <col min="11636" max="11636" width="9.140625" style="8"/>
    <col min="11637" max="11637" width="10.28515625" style="8" bestFit="1" customWidth="1"/>
    <col min="11638" max="11639" width="9.28515625" style="8" bestFit="1" customWidth="1"/>
    <col min="11640" max="11640" width="9.140625" style="8"/>
    <col min="11641" max="11641" width="10.28515625" style="8" bestFit="1" customWidth="1"/>
    <col min="11642" max="11643" width="9.28515625" style="8" bestFit="1" customWidth="1"/>
    <col min="11644" max="11644" width="9.140625" style="8"/>
    <col min="11645" max="11645" width="10.28515625" style="8" bestFit="1" customWidth="1"/>
    <col min="11646" max="11647" width="9.28515625" style="8" bestFit="1" customWidth="1"/>
    <col min="11648" max="11648" width="9.140625" style="8"/>
    <col min="11649" max="11649" width="10.28515625" style="8" bestFit="1" customWidth="1"/>
    <col min="11650" max="11651" width="9.28515625" style="8" bestFit="1" customWidth="1"/>
    <col min="11652" max="11652" width="9.140625" style="8"/>
    <col min="11653" max="11653" width="10.28515625" style="8" bestFit="1" customWidth="1"/>
    <col min="11654" max="11655" width="9.28515625" style="8" bestFit="1" customWidth="1"/>
    <col min="11656" max="11656" width="9.140625" style="8"/>
    <col min="11657" max="11657" width="10.28515625" style="8" bestFit="1" customWidth="1"/>
    <col min="11658" max="11659" width="9.28515625" style="8" bestFit="1" customWidth="1"/>
    <col min="11660" max="11660" width="9.140625" style="8"/>
    <col min="11661" max="11661" width="10.28515625" style="8" bestFit="1" customWidth="1"/>
    <col min="11662" max="11663" width="9.28515625" style="8" bestFit="1" customWidth="1"/>
    <col min="11664" max="11664" width="9.140625" style="8"/>
    <col min="11665" max="11665" width="10.28515625" style="8" bestFit="1" customWidth="1"/>
    <col min="11666" max="11667" width="9.28515625" style="8" bestFit="1" customWidth="1"/>
    <col min="11668" max="11668" width="9.140625" style="8"/>
    <col min="11669" max="11669" width="10.28515625" style="8" bestFit="1" customWidth="1"/>
    <col min="11670" max="11671" width="9.28515625" style="8" bestFit="1" customWidth="1"/>
    <col min="11672" max="11672" width="9.140625" style="8"/>
    <col min="11673" max="11673" width="10.28515625" style="8" bestFit="1" customWidth="1"/>
    <col min="11674" max="11675" width="9.28515625" style="8" bestFit="1" customWidth="1"/>
    <col min="11676" max="11676" width="9.140625" style="8"/>
    <col min="11677" max="11677" width="10.28515625" style="8" bestFit="1" customWidth="1"/>
    <col min="11678" max="11679" width="9.28515625" style="8" bestFit="1" customWidth="1"/>
    <col min="11680" max="11680" width="9.140625" style="8"/>
    <col min="11681" max="11681" width="10.28515625" style="8" bestFit="1" customWidth="1"/>
    <col min="11682" max="11683" width="9.28515625" style="8" bestFit="1" customWidth="1"/>
    <col min="11684" max="11684" width="9.140625" style="8"/>
    <col min="11685" max="11685" width="10.28515625" style="8" bestFit="1" customWidth="1"/>
    <col min="11686" max="11687" width="9.28515625" style="8" bestFit="1" customWidth="1"/>
    <col min="11688" max="11688" width="9.140625" style="8"/>
    <col min="11689" max="11689" width="10.28515625" style="8" bestFit="1" customWidth="1"/>
    <col min="11690" max="11691" width="9.28515625" style="8" bestFit="1" customWidth="1"/>
    <col min="11692" max="11692" width="9.140625" style="8"/>
    <col min="11693" max="11693" width="10.28515625" style="8" bestFit="1" customWidth="1"/>
    <col min="11694" max="11695" width="9.28515625" style="8" bestFit="1" customWidth="1"/>
    <col min="11696" max="11696" width="9.140625" style="8"/>
    <col min="11697" max="11697" width="10.28515625" style="8" bestFit="1" customWidth="1"/>
    <col min="11698" max="11699" width="9.28515625" style="8" bestFit="1" customWidth="1"/>
    <col min="11700" max="11700" width="9.140625" style="8"/>
    <col min="11701" max="11701" width="10.28515625" style="8" bestFit="1" customWidth="1"/>
    <col min="11702" max="11703" width="9.28515625" style="8" bestFit="1" customWidth="1"/>
    <col min="11704" max="11704" width="9.140625" style="8"/>
    <col min="11705" max="11705" width="10.28515625" style="8" bestFit="1" customWidth="1"/>
    <col min="11706" max="11707" width="9.28515625" style="8" bestFit="1" customWidth="1"/>
    <col min="11708" max="11708" width="9.140625" style="8"/>
    <col min="11709" max="11709" width="10.28515625" style="8" bestFit="1" customWidth="1"/>
    <col min="11710" max="11711" width="9.28515625" style="8" bestFit="1" customWidth="1"/>
    <col min="11712" max="11712" width="9.140625" style="8"/>
    <col min="11713" max="11713" width="10.28515625" style="8" bestFit="1" customWidth="1"/>
    <col min="11714" max="11715" width="9.28515625" style="8" bestFit="1" customWidth="1"/>
    <col min="11716" max="11716" width="9.140625" style="8"/>
    <col min="11717" max="11717" width="10.28515625" style="8" bestFit="1" customWidth="1"/>
    <col min="11718" max="11719" width="9.28515625" style="8" bestFit="1" customWidth="1"/>
    <col min="11720" max="11720" width="9.140625" style="8"/>
    <col min="11721" max="11721" width="10.28515625" style="8" bestFit="1" customWidth="1"/>
    <col min="11722" max="11723" width="9.28515625" style="8" bestFit="1" customWidth="1"/>
    <col min="11724" max="11724" width="9.140625" style="8"/>
    <col min="11725" max="11725" width="10.28515625" style="8" bestFit="1" customWidth="1"/>
    <col min="11726" max="11727" width="9.28515625" style="8" bestFit="1" customWidth="1"/>
    <col min="11728" max="11728" width="9.140625" style="8"/>
    <col min="11729" max="11729" width="10.28515625" style="8" bestFit="1" customWidth="1"/>
    <col min="11730" max="11731" width="9.28515625" style="8" bestFit="1" customWidth="1"/>
    <col min="11732" max="11732" width="9.140625" style="8"/>
    <col min="11733" max="11733" width="10.28515625" style="8" bestFit="1" customWidth="1"/>
    <col min="11734" max="11735" width="9.28515625" style="8" bestFit="1" customWidth="1"/>
    <col min="11736" max="11736" width="9.140625" style="8"/>
    <col min="11737" max="11737" width="10.28515625" style="8" bestFit="1" customWidth="1"/>
    <col min="11738" max="11739" width="9.28515625" style="8" bestFit="1" customWidth="1"/>
    <col min="11740" max="11740" width="9.140625" style="8"/>
    <col min="11741" max="11741" width="10.28515625" style="8" bestFit="1" customWidth="1"/>
    <col min="11742" max="11743" width="9.28515625" style="8" bestFit="1" customWidth="1"/>
    <col min="11744" max="11744" width="9.140625" style="8"/>
    <col min="11745" max="11745" width="10.28515625" style="8" bestFit="1" customWidth="1"/>
    <col min="11746" max="11747" width="9.28515625" style="8" bestFit="1" customWidth="1"/>
    <col min="11748" max="11748" width="9.140625" style="8"/>
    <col min="11749" max="11749" width="10.28515625" style="8" bestFit="1" customWidth="1"/>
    <col min="11750" max="11751" width="9.28515625" style="8" bestFit="1" customWidth="1"/>
    <col min="11752" max="11752" width="9.140625" style="8"/>
    <col min="11753" max="11753" width="10.28515625" style="8" bestFit="1" customWidth="1"/>
    <col min="11754" max="11755" width="9.28515625" style="8" bestFit="1" customWidth="1"/>
    <col min="11756" max="11756" width="9.140625" style="8"/>
    <col min="11757" max="11757" width="10.28515625" style="8" bestFit="1" customWidth="1"/>
    <col min="11758" max="11759" width="9.28515625" style="8" bestFit="1" customWidth="1"/>
    <col min="11760" max="11760" width="9.140625" style="8"/>
    <col min="11761" max="11761" width="10.28515625" style="8" bestFit="1" customWidth="1"/>
    <col min="11762" max="11763" width="9.28515625" style="8" bestFit="1" customWidth="1"/>
    <col min="11764" max="11764" width="9.140625" style="8"/>
    <col min="11765" max="11765" width="10.28515625" style="8" bestFit="1" customWidth="1"/>
    <col min="11766" max="11767" width="9.28515625" style="8" bestFit="1" customWidth="1"/>
    <col min="11768" max="11768" width="9.140625" style="8"/>
    <col min="11769" max="11769" width="10.28515625" style="8" bestFit="1" customWidth="1"/>
    <col min="11770" max="11771" width="9.28515625" style="8" bestFit="1" customWidth="1"/>
    <col min="11772" max="11772" width="9.140625" style="8"/>
    <col min="11773" max="11773" width="10.28515625" style="8" bestFit="1" customWidth="1"/>
    <col min="11774" max="11775" width="9.28515625" style="8" bestFit="1" customWidth="1"/>
    <col min="11776" max="11776" width="9.140625" style="8"/>
    <col min="11777" max="11777" width="10.28515625" style="8" bestFit="1" customWidth="1"/>
    <col min="11778" max="11779" width="9.28515625" style="8" bestFit="1" customWidth="1"/>
    <col min="11780" max="11780" width="9.140625" style="8"/>
    <col min="11781" max="11781" width="10.28515625" style="8" bestFit="1" customWidth="1"/>
    <col min="11782" max="11783" width="9.28515625" style="8" bestFit="1" customWidth="1"/>
    <col min="11784" max="11784" width="9.140625" style="8"/>
    <col min="11785" max="11785" width="10.28515625" style="8" bestFit="1" customWidth="1"/>
    <col min="11786" max="11787" width="9.28515625" style="8" bestFit="1" customWidth="1"/>
    <col min="11788" max="11788" width="9.140625" style="8"/>
    <col min="11789" max="11789" width="10.28515625" style="8" bestFit="1" customWidth="1"/>
    <col min="11790" max="11791" width="9.28515625" style="8" bestFit="1" customWidth="1"/>
    <col min="11792" max="11792" width="9.140625" style="8"/>
    <col min="11793" max="11793" width="10.28515625" style="8" bestFit="1" customWidth="1"/>
    <col min="11794" max="11795" width="9.28515625" style="8" bestFit="1" customWidth="1"/>
    <col min="11796" max="11796" width="9.140625" style="8"/>
    <col min="11797" max="11797" width="10.28515625" style="8" bestFit="1" customWidth="1"/>
    <col min="11798" max="11799" width="9.28515625" style="8" bestFit="1" customWidth="1"/>
    <col min="11800" max="11800" width="9.140625" style="8"/>
    <col min="11801" max="11801" width="10.28515625" style="8" bestFit="1" customWidth="1"/>
    <col min="11802" max="11803" width="9.28515625" style="8" bestFit="1" customWidth="1"/>
    <col min="11804" max="11804" width="9.140625" style="8"/>
    <col min="11805" max="11805" width="10.28515625" style="8" bestFit="1" customWidth="1"/>
    <col min="11806" max="11807" width="9.28515625" style="8" bestFit="1" customWidth="1"/>
    <col min="11808" max="11808" width="9.140625" style="8"/>
    <col min="11809" max="11809" width="10.28515625" style="8" bestFit="1" customWidth="1"/>
    <col min="11810" max="11811" width="9.28515625" style="8" bestFit="1" customWidth="1"/>
    <col min="11812" max="11812" width="9.140625" style="8"/>
    <col min="11813" max="11813" width="10.28515625" style="8" bestFit="1" customWidth="1"/>
    <col min="11814" max="11815" width="9.28515625" style="8" bestFit="1" customWidth="1"/>
    <col min="11816" max="11816" width="9.140625" style="8"/>
    <col min="11817" max="11817" width="10.28515625" style="8" bestFit="1" customWidth="1"/>
    <col min="11818" max="11819" width="9.28515625" style="8" bestFit="1" customWidth="1"/>
    <col min="11820" max="11820" width="9.140625" style="8"/>
    <col min="11821" max="11821" width="10.28515625" style="8" bestFit="1" customWidth="1"/>
    <col min="11822" max="11823" width="9.28515625" style="8" bestFit="1" customWidth="1"/>
    <col min="11824" max="11824" width="9.140625" style="8"/>
    <col min="11825" max="11825" width="10.28515625" style="8" bestFit="1" customWidth="1"/>
    <col min="11826" max="11827" width="9.28515625" style="8" bestFit="1" customWidth="1"/>
    <col min="11828" max="11828" width="9.140625" style="8"/>
    <col min="11829" max="11829" width="10.28515625" style="8" bestFit="1" customWidth="1"/>
    <col min="11830" max="11831" width="9.28515625" style="8" bestFit="1" customWidth="1"/>
    <col min="11832" max="11832" width="9.140625" style="8"/>
    <col min="11833" max="11833" width="10.28515625" style="8" bestFit="1" customWidth="1"/>
    <col min="11834" max="11835" width="9.28515625" style="8" bestFit="1" customWidth="1"/>
    <col min="11836" max="11836" width="9.140625" style="8"/>
    <col min="11837" max="11837" width="10.28515625" style="8" bestFit="1" customWidth="1"/>
    <col min="11838" max="11839" width="9.28515625" style="8" bestFit="1" customWidth="1"/>
    <col min="11840" max="11840" width="9.140625" style="8"/>
    <col min="11841" max="11841" width="10.28515625" style="8" bestFit="1" customWidth="1"/>
    <col min="11842" max="11843" width="9.28515625" style="8" bestFit="1" customWidth="1"/>
    <col min="11844" max="11844" width="9.140625" style="8"/>
    <col min="11845" max="11845" width="10.28515625" style="8" bestFit="1" customWidth="1"/>
    <col min="11846" max="11847" width="9.28515625" style="8" bestFit="1" customWidth="1"/>
    <col min="11848" max="11848" width="9.140625" style="8"/>
    <col min="11849" max="11849" width="10.28515625" style="8" bestFit="1" customWidth="1"/>
    <col min="11850" max="11851" width="9.28515625" style="8" bestFit="1" customWidth="1"/>
    <col min="11852" max="11852" width="9.140625" style="8"/>
    <col min="11853" max="11853" width="10.28515625" style="8" bestFit="1" customWidth="1"/>
    <col min="11854" max="11855" width="9.28515625" style="8" bestFit="1" customWidth="1"/>
    <col min="11856" max="11856" width="9.140625" style="8"/>
    <col min="11857" max="11857" width="10.28515625" style="8" bestFit="1" customWidth="1"/>
    <col min="11858" max="11859" width="9.28515625" style="8" bestFit="1" customWidth="1"/>
    <col min="11860" max="11860" width="9.140625" style="8"/>
    <col min="11861" max="11861" width="10.28515625" style="8" bestFit="1" customWidth="1"/>
    <col min="11862" max="11863" width="9.28515625" style="8" bestFit="1" customWidth="1"/>
    <col min="11864" max="11864" width="9.140625" style="8"/>
    <col min="11865" max="11865" width="10.28515625" style="8" bestFit="1" customWidth="1"/>
    <col min="11866" max="11867" width="9.28515625" style="8" bestFit="1" customWidth="1"/>
    <col min="11868" max="11868" width="9.140625" style="8"/>
    <col min="11869" max="11869" width="10.28515625" style="8" bestFit="1" customWidth="1"/>
    <col min="11870" max="11871" width="9.28515625" style="8" bestFit="1" customWidth="1"/>
    <col min="11872" max="11872" width="9.140625" style="8"/>
    <col min="11873" max="11873" width="10.28515625" style="8" bestFit="1" customWidth="1"/>
    <col min="11874" max="11875" width="9.28515625" style="8" bestFit="1" customWidth="1"/>
    <col min="11876" max="11876" width="9.140625" style="8"/>
    <col min="11877" max="11877" width="10.28515625" style="8" bestFit="1" customWidth="1"/>
    <col min="11878" max="11879" width="9.28515625" style="8" bestFit="1" customWidth="1"/>
    <col min="11880" max="11880" width="9.140625" style="8"/>
    <col min="11881" max="11881" width="10.28515625" style="8" bestFit="1" customWidth="1"/>
    <col min="11882" max="11883" width="9.28515625" style="8" bestFit="1" customWidth="1"/>
    <col min="11884" max="11884" width="9.140625" style="8"/>
    <col min="11885" max="11885" width="10.28515625" style="8" bestFit="1" customWidth="1"/>
    <col min="11886" max="11887" width="9.28515625" style="8" bestFit="1" customWidth="1"/>
    <col min="11888" max="11888" width="9.140625" style="8"/>
    <col min="11889" max="11889" width="10.28515625" style="8" bestFit="1" customWidth="1"/>
    <col min="11890" max="11891" width="9.28515625" style="8" bestFit="1" customWidth="1"/>
    <col min="11892" max="11892" width="9.140625" style="8"/>
    <col min="11893" max="11893" width="10.28515625" style="8" bestFit="1" customWidth="1"/>
    <col min="11894" max="11895" width="9.28515625" style="8" bestFit="1" customWidth="1"/>
    <col min="11896" max="11896" width="9.140625" style="8"/>
    <col min="11897" max="11897" width="10.28515625" style="8" bestFit="1" customWidth="1"/>
    <col min="11898" max="11899" width="9.28515625" style="8" bestFit="1" customWidth="1"/>
    <col min="11900" max="11900" width="9.140625" style="8"/>
    <col min="11901" max="11901" width="10.28515625" style="8" bestFit="1" customWidth="1"/>
    <col min="11902" max="11903" width="9.28515625" style="8" bestFit="1" customWidth="1"/>
    <col min="11904" max="11904" width="9.140625" style="8"/>
    <col min="11905" max="11905" width="10.28515625" style="8" bestFit="1" customWidth="1"/>
    <col min="11906" max="11907" width="9.28515625" style="8" bestFit="1" customWidth="1"/>
    <col min="11908" max="11908" width="9.140625" style="8"/>
    <col min="11909" max="11909" width="10.28515625" style="8" bestFit="1" customWidth="1"/>
    <col min="11910" max="11911" width="9.28515625" style="8" bestFit="1" customWidth="1"/>
    <col min="11912" max="11912" width="9.140625" style="8"/>
    <col min="11913" max="11913" width="10.28515625" style="8" bestFit="1" customWidth="1"/>
    <col min="11914" max="11915" width="9.28515625" style="8" bestFit="1" customWidth="1"/>
    <col min="11916" max="11916" width="9.140625" style="8"/>
    <col min="11917" max="11917" width="10.28515625" style="8" bestFit="1" customWidth="1"/>
    <col min="11918" max="11919" width="9.28515625" style="8" bestFit="1" customWidth="1"/>
    <col min="11920" max="11920" width="9.140625" style="8"/>
    <col min="11921" max="11921" width="10.28515625" style="8" bestFit="1" customWidth="1"/>
    <col min="11922" max="11923" width="9.28515625" style="8" bestFit="1" customWidth="1"/>
    <col min="11924" max="11924" width="9.140625" style="8"/>
    <col min="11925" max="11925" width="10.28515625" style="8" bestFit="1" customWidth="1"/>
    <col min="11926" max="11927" width="9.28515625" style="8" bestFit="1" customWidth="1"/>
    <col min="11928" max="11928" width="9.140625" style="8"/>
    <col min="11929" max="11929" width="10.28515625" style="8" bestFit="1" customWidth="1"/>
    <col min="11930" max="11931" width="9.28515625" style="8" bestFit="1" customWidth="1"/>
    <col min="11932" max="11932" width="9.140625" style="8"/>
    <col min="11933" max="11933" width="10.28515625" style="8" bestFit="1" customWidth="1"/>
    <col min="11934" max="11935" width="9.28515625" style="8" bestFit="1" customWidth="1"/>
    <col min="11936" max="11936" width="9.140625" style="8"/>
    <col min="11937" max="11937" width="10.28515625" style="8" bestFit="1" customWidth="1"/>
    <col min="11938" max="11939" width="9.28515625" style="8" bestFit="1" customWidth="1"/>
    <col min="11940" max="11940" width="9.140625" style="8"/>
    <col min="11941" max="11941" width="10.28515625" style="8" bestFit="1" customWidth="1"/>
    <col min="11942" max="11943" width="9.28515625" style="8" bestFit="1" customWidth="1"/>
    <col min="11944" max="11944" width="9.140625" style="8"/>
    <col min="11945" max="11945" width="10.28515625" style="8" bestFit="1" customWidth="1"/>
    <col min="11946" max="11947" width="9.28515625" style="8" bestFit="1" customWidth="1"/>
    <col min="11948" max="11948" width="9.140625" style="8"/>
    <col min="11949" max="11949" width="10.28515625" style="8" bestFit="1" customWidth="1"/>
    <col min="11950" max="11951" width="9.28515625" style="8" bestFit="1" customWidth="1"/>
    <col min="11952" max="11952" width="9.140625" style="8"/>
    <col min="11953" max="11953" width="10.28515625" style="8" bestFit="1" customWidth="1"/>
    <col min="11954" max="11955" width="9.28515625" style="8" bestFit="1" customWidth="1"/>
    <col min="11956" max="11956" width="9.140625" style="8"/>
    <col min="11957" max="11957" width="10.28515625" style="8" bestFit="1" customWidth="1"/>
    <col min="11958" max="11959" width="9.28515625" style="8" bestFit="1" customWidth="1"/>
    <col min="11960" max="11960" width="9.140625" style="8"/>
    <col min="11961" max="11961" width="10.28515625" style="8" bestFit="1" customWidth="1"/>
    <col min="11962" max="11963" width="9.28515625" style="8" bestFit="1" customWidth="1"/>
    <col min="11964" max="11964" width="9.140625" style="8"/>
    <col min="11965" max="11965" width="10.28515625" style="8" bestFit="1" customWidth="1"/>
    <col min="11966" max="11967" width="9.28515625" style="8" bestFit="1" customWidth="1"/>
    <col min="11968" max="11968" width="9.140625" style="8"/>
    <col min="11969" max="11969" width="10.28515625" style="8" bestFit="1" customWidth="1"/>
    <col min="11970" max="11971" width="9.28515625" style="8" bestFit="1" customWidth="1"/>
    <col min="11972" max="11972" width="9.140625" style="8"/>
    <col min="11973" max="11973" width="10.28515625" style="8" bestFit="1" customWidth="1"/>
    <col min="11974" max="11975" width="9.28515625" style="8" bestFit="1" customWidth="1"/>
    <col min="11976" max="11976" width="9.140625" style="8"/>
    <col min="11977" max="11977" width="10.28515625" style="8" bestFit="1" customWidth="1"/>
    <col min="11978" max="11979" width="9.28515625" style="8" bestFit="1" customWidth="1"/>
    <col min="11980" max="11980" width="9.140625" style="8"/>
    <col min="11981" max="11981" width="10.28515625" style="8" bestFit="1" customWidth="1"/>
    <col min="11982" max="11983" width="9.28515625" style="8" bestFit="1" customWidth="1"/>
    <col min="11984" max="11984" width="9.140625" style="8"/>
    <col min="11985" max="11985" width="10.28515625" style="8" bestFit="1" customWidth="1"/>
    <col min="11986" max="11987" width="9.28515625" style="8" bestFit="1" customWidth="1"/>
    <col min="11988" max="11988" width="9.140625" style="8"/>
    <col min="11989" max="11989" width="10.28515625" style="8" bestFit="1" customWidth="1"/>
    <col min="11990" max="11991" width="9.28515625" style="8" bestFit="1" customWidth="1"/>
    <col min="11992" max="11992" width="9.140625" style="8"/>
    <col min="11993" max="11993" width="10.28515625" style="8" bestFit="1" customWidth="1"/>
    <col min="11994" max="11995" width="9.28515625" style="8" bestFit="1" customWidth="1"/>
    <col min="11996" max="11996" width="9.140625" style="8"/>
    <col min="11997" max="11997" width="10.28515625" style="8" bestFit="1" customWidth="1"/>
    <col min="11998" max="11999" width="9.28515625" style="8" bestFit="1" customWidth="1"/>
    <col min="12000" max="12000" width="9.140625" style="8"/>
    <col min="12001" max="12001" width="10.28515625" style="8" bestFit="1" customWidth="1"/>
    <col min="12002" max="12003" width="9.28515625" style="8" bestFit="1" customWidth="1"/>
    <col min="12004" max="12004" width="9.140625" style="8"/>
    <col min="12005" max="12005" width="10.28515625" style="8" bestFit="1" customWidth="1"/>
    <col min="12006" max="12007" width="9.28515625" style="8" bestFit="1" customWidth="1"/>
    <col min="12008" max="12008" width="9.140625" style="8"/>
    <col min="12009" max="12009" width="10.28515625" style="8" bestFit="1" customWidth="1"/>
    <col min="12010" max="12011" width="9.28515625" style="8" bestFit="1" customWidth="1"/>
    <col min="12012" max="12012" width="9.140625" style="8"/>
    <col min="12013" max="12013" width="10.28515625" style="8" bestFit="1" customWidth="1"/>
    <col min="12014" max="12015" width="9.28515625" style="8" bestFit="1" customWidth="1"/>
    <col min="12016" max="12016" width="9.140625" style="8"/>
    <col min="12017" max="12017" width="10.28515625" style="8" bestFit="1" customWidth="1"/>
    <col min="12018" max="12019" width="9.28515625" style="8" bestFit="1" customWidth="1"/>
    <col min="12020" max="12020" width="9.140625" style="8"/>
    <col min="12021" max="12021" width="10.28515625" style="8" bestFit="1" customWidth="1"/>
    <col min="12022" max="12023" width="9.28515625" style="8" bestFit="1" customWidth="1"/>
    <col min="12024" max="12024" width="9.140625" style="8"/>
    <col min="12025" max="12025" width="10.28515625" style="8" bestFit="1" customWidth="1"/>
    <col min="12026" max="12027" width="9.28515625" style="8" bestFit="1" customWidth="1"/>
    <col min="12028" max="12028" width="9.140625" style="8"/>
    <col min="12029" max="12029" width="10.28515625" style="8" bestFit="1" customWidth="1"/>
    <col min="12030" max="12031" width="9.28515625" style="8" bestFit="1" customWidth="1"/>
    <col min="12032" max="12032" width="9.140625" style="8"/>
    <col min="12033" max="12033" width="10.28515625" style="8" bestFit="1" customWidth="1"/>
    <col min="12034" max="12035" width="9.28515625" style="8" bestFit="1" customWidth="1"/>
    <col min="12036" max="12036" width="9.140625" style="8"/>
    <col min="12037" max="12037" width="10.28515625" style="8" bestFit="1" customWidth="1"/>
    <col min="12038" max="12039" width="9.28515625" style="8" bestFit="1" customWidth="1"/>
    <col min="12040" max="12040" width="9.140625" style="8"/>
    <col min="12041" max="12041" width="10.28515625" style="8" bestFit="1" customWidth="1"/>
    <col min="12042" max="12043" width="9.28515625" style="8" bestFit="1" customWidth="1"/>
    <col min="12044" max="12044" width="9.140625" style="8"/>
    <col min="12045" max="12045" width="10.28515625" style="8" bestFit="1" customWidth="1"/>
    <col min="12046" max="12047" width="9.28515625" style="8" bestFit="1" customWidth="1"/>
    <col min="12048" max="12048" width="9.140625" style="8"/>
    <col min="12049" max="12049" width="10.28515625" style="8" bestFit="1" customWidth="1"/>
    <col min="12050" max="12051" width="9.28515625" style="8" bestFit="1" customWidth="1"/>
    <col min="12052" max="12052" width="9.140625" style="8"/>
    <col min="12053" max="12053" width="10.28515625" style="8" bestFit="1" customWidth="1"/>
    <col min="12054" max="12055" width="9.28515625" style="8" bestFit="1" customWidth="1"/>
    <col min="12056" max="12056" width="9.140625" style="8"/>
    <col min="12057" max="12057" width="10.28515625" style="8" bestFit="1" customWidth="1"/>
    <col min="12058" max="12059" width="9.28515625" style="8" bestFit="1" customWidth="1"/>
    <col min="12060" max="12060" width="9.140625" style="8"/>
    <col min="12061" max="12061" width="10.28515625" style="8" bestFit="1" customWidth="1"/>
    <col min="12062" max="12063" width="9.28515625" style="8" bestFit="1" customWidth="1"/>
    <col min="12064" max="12064" width="9.140625" style="8"/>
    <col min="12065" max="12065" width="10.28515625" style="8" bestFit="1" customWidth="1"/>
    <col min="12066" max="12067" width="9.28515625" style="8" bestFit="1" customWidth="1"/>
    <col min="12068" max="12068" width="9.140625" style="8"/>
    <col min="12069" max="12069" width="10.28515625" style="8" bestFit="1" customWidth="1"/>
    <col min="12070" max="12071" width="9.28515625" style="8" bestFit="1" customWidth="1"/>
    <col min="12072" max="12072" width="9.140625" style="8"/>
    <col min="12073" max="12073" width="10.28515625" style="8" bestFit="1" customWidth="1"/>
    <col min="12074" max="12075" width="9.28515625" style="8" bestFit="1" customWidth="1"/>
    <col min="12076" max="12076" width="9.140625" style="8"/>
    <col min="12077" max="12077" width="10.28515625" style="8" bestFit="1" customWidth="1"/>
    <col min="12078" max="12079" width="9.28515625" style="8" bestFit="1" customWidth="1"/>
    <col min="12080" max="12080" width="9.140625" style="8"/>
    <col min="12081" max="12081" width="10.28515625" style="8" bestFit="1" customWidth="1"/>
    <col min="12082" max="12083" width="9.28515625" style="8" bestFit="1" customWidth="1"/>
    <col min="12084" max="12084" width="9.140625" style="8"/>
    <col min="12085" max="12085" width="10.28515625" style="8" bestFit="1" customWidth="1"/>
    <col min="12086" max="12087" width="9.28515625" style="8" bestFit="1" customWidth="1"/>
    <col min="12088" max="12088" width="9.140625" style="8"/>
    <col min="12089" max="12089" width="10.28515625" style="8" bestFit="1" customWidth="1"/>
    <col min="12090" max="12091" width="9.28515625" style="8" bestFit="1" customWidth="1"/>
    <col min="12092" max="12092" width="9.140625" style="8"/>
    <col min="12093" max="12093" width="10.28515625" style="8" bestFit="1" customWidth="1"/>
    <col min="12094" max="12095" width="9.28515625" style="8" bestFit="1" customWidth="1"/>
    <col min="12096" max="12096" width="9.140625" style="8"/>
    <col min="12097" max="12097" width="10.28515625" style="8" bestFit="1" customWidth="1"/>
    <col min="12098" max="12099" width="9.28515625" style="8" bestFit="1" customWidth="1"/>
    <col min="12100" max="12100" width="9.140625" style="8"/>
    <col min="12101" max="12101" width="10.28515625" style="8" bestFit="1" customWidth="1"/>
    <col min="12102" max="12103" width="9.28515625" style="8" bestFit="1" customWidth="1"/>
    <col min="12104" max="12104" width="9.140625" style="8"/>
    <col min="12105" max="12105" width="10.28515625" style="8" bestFit="1" customWidth="1"/>
    <col min="12106" max="12107" width="9.28515625" style="8" bestFit="1" customWidth="1"/>
    <col min="12108" max="12108" width="9.140625" style="8"/>
    <col min="12109" max="12109" width="10.28515625" style="8" bestFit="1" customWidth="1"/>
    <col min="12110" max="12111" width="9.28515625" style="8" bestFit="1" customWidth="1"/>
    <col min="12112" max="12112" width="9.140625" style="8"/>
    <col min="12113" max="12113" width="10.28515625" style="8" bestFit="1" customWidth="1"/>
    <col min="12114" max="12115" width="9.28515625" style="8" bestFit="1" customWidth="1"/>
    <col min="12116" max="12116" width="9.140625" style="8"/>
    <col min="12117" max="12117" width="10.28515625" style="8" bestFit="1" customWidth="1"/>
    <col min="12118" max="12119" width="9.28515625" style="8" bestFit="1" customWidth="1"/>
    <col min="12120" max="12120" width="9.140625" style="8"/>
    <col min="12121" max="12121" width="10.28515625" style="8" bestFit="1" customWidth="1"/>
    <col min="12122" max="12123" width="9.28515625" style="8" bestFit="1" customWidth="1"/>
    <col min="12124" max="12124" width="9.140625" style="8"/>
    <col min="12125" max="12125" width="10.28515625" style="8" bestFit="1" customWidth="1"/>
    <col min="12126" max="12127" width="9.28515625" style="8" bestFit="1" customWidth="1"/>
    <col min="12128" max="12128" width="9.140625" style="8"/>
    <col min="12129" max="12129" width="10.28515625" style="8" bestFit="1" customWidth="1"/>
    <col min="12130" max="12131" width="9.28515625" style="8" bestFit="1" customWidth="1"/>
    <col min="12132" max="12132" width="9.140625" style="8"/>
    <col min="12133" max="12133" width="10.28515625" style="8" bestFit="1" customWidth="1"/>
    <col min="12134" max="12135" width="9.28515625" style="8" bestFit="1" customWidth="1"/>
    <col min="12136" max="12136" width="9.140625" style="8"/>
    <col min="12137" max="12137" width="10.28515625" style="8" bestFit="1" customWidth="1"/>
    <col min="12138" max="12139" width="9.28515625" style="8" bestFit="1" customWidth="1"/>
    <col min="12140" max="12140" width="9.140625" style="8"/>
    <col min="12141" max="12141" width="10.28515625" style="8" bestFit="1" customWidth="1"/>
    <col min="12142" max="12143" width="9.28515625" style="8" bestFit="1" customWidth="1"/>
    <col min="12144" max="12144" width="9.140625" style="8"/>
    <col min="12145" max="12145" width="10.28515625" style="8" bestFit="1" customWidth="1"/>
    <col min="12146" max="12147" width="9.28515625" style="8" bestFit="1" customWidth="1"/>
    <col min="12148" max="12148" width="9.140625" style="8"/>
    <col min="12149" max="12149" width="10.28515625" style="8" bestFit="1" customWidth="1"/>
    <col min="12150" max="12151" width="9.28515625" style="8" bestFit="1" customWidth="1"/>
    <col min="12152" max="12152" width="9.140625" style="8"/>
    <col min="12153" max="12153" width="10.28515625" style="8" bestFit="1" customWidth="1"/>
    <col min="12154" max="12155" width="9.28515625" style="8" bestFit="1" customWidth="1"/>
    <col min="12156" max="12156" width="9.140625" style="8"/>
    <col min="12157" max="12157" width="10.28515625" style="8" bestFit="1" customWidth="1"/>
    <col min="12158" max="12159" width="9.28515625" style="8" bestFit="1" customWidth="1"/>
    <col min="12160" max="12160" width="9.140625" style="8"/>
    <col min="12161" max="12161" width="10.28515625" style="8" bestFit="1" customWidth="1"/>
    <col min="12162" max="12163" width="9.28515625" style="8" bestFit="1" customWidth="1"/>
    <col min="12164" max="12164" width="9.140625" style="8"/>
    <col min="12165" max="12165" width="10.28515625" style="8" bestFit="1" customWidth="1"/>
    <col min="12166" max="12167" width="9.28515625" style="8" bestFit="1" customWidth="1"/>
    <col min="12168" max="12168" width="9.140625" style="8"/>
    <col min="12169" max="12169" width="10.28515625" style="8" bestFit="1" customWidth="1"/>
    <col min="12170" max="12171" width="9.28515625" style="8" bestFit="1" customWidth="1"/>
    <col min="12172" max="12172" width="9.140625" style="8"/>
    <col min="12173" max="12173" width="10.28515625" style="8" bestFit="1" customWidth="1"/>
    <col min="12174" max="12175" width="9.28515625" style="8" bestFit="1" customWidth="1"/>
    <col min="12176" max="12176" width="9.140625" style="8"/>
    <col min="12177" max="12177" width="10.28515625" style="8" bestFit="1" customWidth="1"/>
    <col min="12178" max="12179" width="9.28515625" style="8" bestFit="1" customWidth="1"/>
    <col min="12180" max="12180" width="9.140625" style="8"/>
    <col min="12181" max="12181" width="10.28515625" style="8" bestFit="1" customWidth="1"/>
    <col min="12182" max="12183" width="9.28515625" style="8" bestFit="1" customWidth="1"/>
    <col min="12184" max="12184" width="9.140625" style="8"/>
    <col min="12185" max="12185" width="10.28515625" style="8" bestFit="1" customWidth="1"/>
    <col min="12186" max="12187" width="9.28515625" style="8" bestFit="1" customWidth="1"/>
    <col min="12188" max="12188" width="9.140625" style="8"/>
    <col min="12189" max="12189" width="10.28515625" style="8" bestFit="1" customWidth="1"/>
    <col min="12190" max="12191" width="9.28515625" style="8" bestFit="1" customWidth="1"/>
    <col min="12192" max="12192" width="9.140625" style="8"/>
    <col min="12193" max="12193" width="10.28515625" style="8" bestFit="1" customWidth="1"/>
    <col min="12194" max="12195" width="9.28515625" style="8" bestFit="1" customWidth="1"/>
    <col min="12196" max="12196" width="9.140625" style="8"/>
    <col min="12197" max="12197" width="10.28515625" style="8" bestFit="1" customWidth="1"/>
    <col min="12198" max="12199" width="9.28515625" style="8" bestFit="1" customWidth="1"/>
    <col min="12200" max="12200" width="9.140625" style="8"/>
    <col min="12201" max="12201" width="10.28515625" style="8" bestFit="1" customWidth="1"/>
    <col min="12202" max="12203" width="9.28515625" style="8" bestFit="1" customWidth="1"/>
    <col min="12204" max="12204" width="9.140625" style="8"/>
    <col min="12205" max="12205" width="10.28515625" style="8" bestFit="1" customWidth="1"/>
    <col min="12206" max="12207" width="9.28515625" style="8" bestFit="1" customWidth="1"/>
    <col min="12208" max="12208" width="9.140625" style="8"/>
    <col min="12209" max="12209" width="10.28515625" style="8" bestFit="1" customWidth="1"/>
    <col min="12210" max="12211" width="9.28515625" style="8" bestFit="1" customWidth="1"/>
    <col min="12212" max="12212" width="9.140625" style="8"/>
    <col min="12213" max="12213" width="10.28515625" style="8" bestFit="1" customWidth="1"/>
    <col min="12214" max="12215" width="9.28515625" style="8" bestFit="1" customWidth="1"/>
    <col min="12216" max="12216" width="9.140625" style="8"/>
    <col min="12217" max="12217" width="10.28515625" style="8" bestFit="1" customWidth="1"/>
    <col min="12218" max="12219" width="9.28515625" style="8" bestFit="1" customWidth="1"/>
    <col min="12220" max="12220" width="9.140625" style="8"/>
    <col min="12221" max="12221" width="10.28515625" style="8" bestFit="1" customWidth="1"/>
    <col min="12222" max="12223" width="9.28515625" style="8" bestFit="1" customWidth="1"/>
    <col min="12224" max="12224" width="9.140625" style="8"/>
    <col min="12225" max="12225" width="10.28515625" style="8" bestFit="1" customWidth="1"/>
    <col min="12226" max="12227" width="9.28515625" style="8" bestFit="1" customWidth="1"/>
    <col min="12228" max="12228" width="9.140625" style="8"/>
    <col min="12229" max="12229" width="10.28515625" style="8" bestFit="1" customWidth="1"/>
    <col min="12230" max="12231" width="9.28515625" style="8" bestFit="1" customWidth="1"/>
    <col min="12232" max="12232" width="9.140625" style="8"/>
    <col min="12233" max="12233" width="10.28515625" style="8" bestFit="1" customWidth="1"/>
    <col min="12234" max="12235" width="9.28515625" style="8" bestFit="1" customWidth="1"/>
    <col min="12236" max="12236" width="9.140625" style="8"/>
    <col min="12237" max="12237" width="10.28515625" style="8" bestFit="1" customWidth="1"/>
    <col min="12238" max="12239" width="9.28515625" style="8" bestFit="1" customWidth="1"/>
    <col min="12240" max="12240" width="9.140625" style="8"/>
    <col min="12241" max="12241" width="10.28515625" style="8" bestFit="1" customWidth="1"/>
    <col min="12242" max="12243" width="9.28515625" style="8" bestFit="1" customWidth="1"/>
    <col min="12244" max="12244" width="9.140625" style="8"/>
    <col min="12245" max="12245" width="10.28515625" style="8" bestFit="1" customWidth="1"/>
    <col min="12246" max="12247" width="9.28515625" style="8" bestFit="1" customWidth="1"/>
    <col min="12248" max="12248" width="9.140625" style="8"/>
    <col min="12249" max="12249" width="10.28515625" style="8" bestFit="1" customWidth="1"/>
    <col min="12250" max="12251" width="9.28515625" style="8" bestFit="1" customWidth="1"/>
    <col min="12252" max="12252" width="9.140625" style="8"/>
    <col min="12253" max="12253" width="10.28515625" style="8" bestFit="1" customWidth="1"/>
    <col min="12254" max="12255" width="9.28515625" style="8" bestFit="1" customWidth="1"/>
    <col min="12256" max="12256" width="9.140625" style="8"/>
    <col min="12257" max="12257" width="10.28515625" style="8" bestFit="1" customWidth="1"/>
    <col min="12258" max="12259" width="9.28515625" style="8" bestFit="1" customWidth="1"/>
    <col min="12260" max="12260" width="9.140625" style="8"/>
    <col min="12261" max="12261" width="10.28515625" style="8" bestFit="1" customWidth="1"/>
    <col min="12262" max="12263" width="9.28515625" style="8" bestFit="1" customWidth="1"/>
    <col min="12264" max="12264" width="9.140625" style="8"/>
    <col min="12265" max="12265" width="10.28515625" style="8" bestFit="1" customWidth="1"/>
    <col min="12266" max="12267" width="9.28515625" style="8" bestFit="1" customWidth="1"/>
    <col min="12268" max="12268" width="9.140625" style="8"/>
    <col min="12269" max="12269" width="10.28515625" style="8" bestFit="1" customWidth="1"/>
    <col min="12270" max="12271" width="9.28515625" style="8" bestFit="1" customWidth="1"/>
    <col min="12272" max="12272" width="9.140625" style="8"/>
    <col min="12273" max="12273" width="10.28515625" style="8" bestFit="1" customWidth="1"/>
    <col min="12274" max="12275" width="9.28515625" style="8" bestFit="1" customWidth="1"/>
    <col min="12276" max="12276" width="9.140625" style="8"/>
    <col min="12277" max="12277" width="10.28515625" style="8" bestFit="1" customWidth="1"/>
    <col min="12278" max="12279" width="9.28515625" style="8" bestFit="1" customWidth="1"/>
    <col min="12280" max="12280" width="9.140625" style="8"/>
    <col min="12281" max="12281" width="10.28515625" style="8" bestFit="1" customWidth="1"/>
    <col min="12282" max="12283" width="9.28515625" style="8" bestFit="1" customWidth="1"/>
    <col min="12284" max="12284" width="9.140625" style="8"/>
    <col min="12285" max="12285" width="10.28515625" style="8" bestFit="1" customWidth="1"/>
    <col min="12286" max="12287" width="9.28515625" style="8" bestFit="1" customWidth="1"/>
    <col min="12288" max="12288" width="9.140625" style="8"/>
    <col min="12289" max="12289" width="10.28515625" style="8" bestFit="1" customWidth="1"/>
    <col min="12290" max="12291" width="9.28515625" style="8" bestFit="1" customWidth="1"/>
    <col min="12292" max="12292" width="9.140625" style="8"/>
    <col min="12293" max="12293" width="10.28515625" style="8" bestFit="1" customWidth="1"/>
    <col min="12294" max="12295" width="9.28515625" style="8" bestFit="1" customWidth="1"/>
    <col min="12296" max="12296" width="9.140625" style="8"/>
    <col min="12297" max="12297" width="10.28515625" style="8" bestFit="1" customWidth="1"/>
    <col min="12298" max="12299" width="9.28515625" style="8" bestFit="1" customWidth="1"/>
    <col min="12300" max="12300" width="9.140625" style="8"/>
    <col min="12301" max="12301" width="10.28515625" style="8" bestFit="1" customWidth="1"/>
    <col min="12302" max="12303" width="9.28515625" style="8" bestFit="1" customWidth="1"/>
    <col min="12304" max="12304" width="9.140625" style="8"/>
    <col min="12305" max="12305" width="10.28515625" style="8" bestFit="1" customWidth="1"/>
    <col min="12306" max="12307" width="9.28515625" style="8" bestFit="1" customWidth="1"/>
    <col min="12308" max="12308" width="9.140625" style="8"/>
    <col min="12309" max="12309" width="10.28515625" style="8" bestFit="1" customWidth="1"/>
    <col min="12310" max="12311" width="9.28515625" style="8" bestFit="1" customWidth="1"/>
    <col min="12312" max="12312" width="9.140625" style="8"/>
    <col min="12313" max="12313" width="10.28515625" style="8" bestFit="1" customWidth="1"/>
    <col min="12314" max="12315" width="9.28515625" style="8" bestFit="1" customWidth="1"/>
    <col min="12316" max="12316" width="9.140625" style="8"/>
    <col min="12317" max="12317" width="10.28515625" style="8" bestFit="1" customWidth="1"/>
    <col min="12318" max="12319" width="9.28515625" style="8" bestFit="1" customWidth="1"/>
    <col min="12320" max="12320" width="9.140625" style="8"/>
    <col min="12321" max="12321" width="10.28515625" style="8" bestFit="1" customWidth="1"/>
    <col min="12322" max="12323" width="9.28515625" style="8" bestFit="1" customWidth="1"/>
    <col min="12324" max="12324" width="9.140625" style="8"/>
    <col min="12325" max="12325" width="10.28515625" style="8" bestFit="1" customWidth="1"/>
    <col min="12326" max="12327" width="9.28515625" style="8" bestFit="1" customWidth="1"/>
    <col min="12328" max="12328" width="9.140625" style="8"/>
    <col min="12329" max="12329" width="10.28515625" style="8" bestFit="1" customWidth="1"/>
    <col min="12330" max="12331" width="9.28515625" style="8" bestFit="1" customWidth="1"/>
    <col min="12332" max="12332" width="9.140625" style="8"/>
    <col min="12333" max="12333" width="10.28515625" style="8" bestFit="1" customWidth="1"/>
    <col min="12334" max="12335" width="9.28515625" style="8" bestFit="1" customWidth="1"/>
    <col min="12336" max="12336" width="9.140625" style="8"/>
    <col min="12337" max="12337" width="10.28515625" style="8" bestFit="1" customWidth="1"/>
    <col min="12338" max="12339" width="9.28515625" style="8" bestFit="1" customWidth="1"/>
    <col min="12340" max="12340" width="9.140625" style="8"/>
    <col min="12341" max="12341" width="10.28515625" style="8" bestFit="1" customWidth="1"/>
    <col min="12342" max="12343" width="9.28515625" style="8" bestFit="1" customWidth="1"/>
    <col min="12344" max="12344" width="9.140625" style="8"/>
    <col min="12345" max="12345" width="10.28515625" style="8" bestFit="1" customWidth="1"/>
    <col min="12346" max="12347" width="9.28515625" style="8" bestFit="1" customWidth="1"/>
    <col min="12348" max="12348" width="9.140625" style="8"/>
    <col min="12349" max="12349" width="10.28515625" style="8" bestFit="1" customWidth="1"/>
    <col min="12350" max="12351" width="9.28515625" style="8" bestFit="1" customWidth="1"/>
    <col min="12352" max="12352" width="9.140625" style="8"/>
    <col min="12353" max="12353" width="10.28515625" style="8" bestFit="1" customWidth="1"/>
    <col min="12354" max="12355" width="9.28515625" style="8" bestFit="1" customWidth="1"/>
    <col min="12356" max="12356" width="9.140625" style="8"/>
    <col min="12357" max="12357" width="10.28515625" style="8" bestFit="1" customWidth="1"/>
    <col min="12358" max="12359" width="9.28515625" style="8" bestFit="1" customWidth="1"/>
    <col min="12360" max="12360" width="9.140625" style="8"/>
    <col min="12361" max="12361" width="10.28515625" style="8" bestFit="1" customWidth="1"/>
    <col min="12362" max="12363" width="9.28515625" style="8" bestFit="1" customWidth="1"/>
    <col min="12364" max="12364" width="9.140625" style="8"/>
    <col min="12365" max="12365" width="10.28515625" style="8" bestFit="1" customWidth="1"/>
    <col min="12366" max="12367" width="9.28515625" style="8" bestFit="1" customWidth="1"/>
    <col min="12368" max="12368" width="9.140625" style="8"/>
    <col min="12369" max="12369" width="10.28515625" style="8" bestFit="1" customWidth="1"/>
    <col min="12370" max="12371" width="9.28515625" style="8" bestFit="1" customWidth="1"/>
    <col min="12372" max="12372" width="9.140625" style="8"/>
    <col min="12373" max="12373" width="10.28515625" style="8" bestFit="1" customWidth="1"/>
    <col min="12374" max="12375" width="9.28515625" style="8" bestFit="1" customWidth="1"/>
    <col min="12376" max="12376" width="9.140625" style="8"/>
    <col min="12377" max="12377" width="10.28515625" style="8" bestFit="1" customWidth="1"/>
    <col min="12378" max="12379" width="9.28515625" style="8" bestFit="1" customWidth="1"/>
    <col min="12380" max="12380" width="9.140625" style="8"/>
    <col min="12381" max="12381" width="10.28515625" style="8" bestFit="1" customWidth="1"/>
    <col min="12382" max="12383" width="9.28515625" style="8" bestFit="1" customWidth="1"/>
    <col min="12384" max="12384" width="9.140625" style="8"/>
    <col min="12385" max="12385" width="10.28515625" style="8" bestFit="1" customWidth="1"/>
    <col min="12386" max="12387" width="9.28515625" style="8" bestFit="1" customWidth="1"/>
    <col min="12388" max="12388" width="9.140625" style="8"/>
    <col min="12389" max="12389" width="10.28515625" style="8" bestFit="1" customWidth="1"/>
    <col min="12390" max="12391" width="9.28515625" style="8" bestFit="1" customWidth="1"/>
    <col min="12392" max="12392" width="9.140625" style="8"/>
    <col min="12393" max="12393" width="10.28515625" style="8" bestFit="1" customWidth="1"/>
    <col min="12394" max="12395" width="9.28515625" style="8" bestFit="1" customWidth="1"/>
    <col min="12396" max="12396" width="9.140625" style="8"/>
    <col min="12397" max="12397" width="10.28515625" style="8" bestFit="1" customWidth="1"/>
    <col min="12398" max="12399" width="9.28515625" style="8" bestFit="1" customWidth="1"/>
    <col min="12400" max="12400" width="9.140625" style="8"/>
    <col min="12401" max="12401" width="10.28515625" style="8" bestFit="1" customWidth="1"/>
    <col min="12402" max="12403" width="9.28515625" style="8" bestFit="1" customWidth="1"/>
    <col min="12404" max="12404" width="9.140625" style="8"/>
    <col min="12405" max="12405" width="10.28515625" style="8" bestFit="1" customWidth="1"/>
    <col min="12406" max="12407" width="9.28515625" style="8" bestFit="1" customWidth="1"/>
    <col min="12408" max="12408" width="9.140625" style="8"/>
    <col min="12409" max="12409" width="10.28515625" style="8" bestFit="1" customWidth="1"/>
    <col min="12410" max="12411" width="9.28515625" style="8" bestFit="1" customWidth="1"/>
    <col min="12412" max="12412" width="9.140625" style="8"/>
    <col min="12413" max="12413" width="10.28515625" style="8" bestFit="1" customWidth="1"/>
    <col min="12414" max="12415" width="9.28515625" style="8" bestFit="1" customWidth="1"/>
    <col min="12416" max="12416" width="9.140625" style="8"/>
    <col min="12417" max="12417" width="10.28515625" style="8" bestFit="1" customWidth="1"/>
    <col min="12418" max="12419" width="9.28515625" style="8" bestFit="1" customWidth="1"/>
    <col min="12420" max="12420" width="9.140625" style="8"/>
    <col min="12421" max="12421" width="10.28515625" style="8" bestFit="1" customWidth="1"/>
    <col min="12422" max="12423" width="9.28515625" style="8" bestFit="1" customWidth="1"/>
    <col min="12424" max="12424" width="9.140625" style="8"/>
    <col min="12425" max="12425" width="10.28515625" style="8" bestFit="1" customWidth="1"/>
    <col min="12426" max="12427" width="9.28515625" style="8" bestFit="1" customWidth="1"/>
    <col min="12428" max="12428" width="9.140625" style="8"/>
    <col min="12429" max="12429" width="10.28515625" style="8" bestFit="1" customWidth="1"/>
    <col min="12430" max="12431" width="9.28515625" style="8" bestFit="1" customWidth="1"/>
    <col min="12432" max="12432" width="9.140625" style="8"/>
    <col min="12433" max="12433" width="10.28515625" style="8" bestFit="1" customWidth="1"/>
    <col min="12434" max="12435" width="9.28515625" style="8" bestFit="1" customWidth="1"/>
    <col min="12436" max="12436" width="9.140625" style="8"/>
    <col min="12437" max="12437" width="10.28515625" style="8" bestFit="1" customWidth="1"/>
    <col min="12438" max="12439" width="9.28515625" style="8" bestFit="1" customWidth="1"/>
    <col min="12440" max="12440" width="9.140625" style="8"/>
    <col min="12441" max="12441" width="10.28515625" style="8" bestFit="1" customWidth="1"/>
    <col min="12442" max="12443" width="9.28515625" style="8" bestFit="1" customWidth="1"/>
    <col min="12444" max="12444" width="9.140625" style="8"/>
    <col min="12445" max="12445" width="10.28515625" style="8" bestFit="1" customWidth="1"/>
    <col min="12446" max="12447" width="9.28515625" style="8" bestFit="1" customWidth="1"/>
    <col min="12448" max="12448" width="9.140625" style="8"/>
    <col min="12449" max="12449" width="10.28515625" style="8" bestFit="1" customWidth="1"/>
    <col min="12450" max="12451" width="9.28515625" style="8" bestFit="1" customWidth="1"/>
    <col min="12452" max="12452" width="9.140625" style="8"/>
    <col min="12453" max="12453" width="10.28515625" style="8" bestFit="1" customWidth="1"/>
    <col min="12454" max="12455" width="9.28515625" style="8" bestFit="1" customWidth="1"/>
    <col min="12456" max="12456" width="9.140625" style="8"/>
    <col min="12457" max="12457" width="10.28515625" style="8" bestFit="1" customWidth="1"/>
    <col min="12458" max="12459" width="9.28515625" style="8" bestFit="1" customWidth="1"/>
    <col min="12460" max="12460" width="9.140625" style="8"/>
    <col min="12461" max="12461" width="10.28515625" style="8" bestFit="1" customWidth="1"/>
    <col min="12462" max="12463" width="9.28515625" style="8" bestFit="1" customWidth="1"/>
    <col min="12464" max="12464" width="9.140625" style="8"/>
    <col min="12465" max="12465" width="10.28515625" style="8" bestFit="1" customWidth="1"/>
    <col min="12466" max="12467" width="9.28515625" style="8" bestFit="1" customWidth="1"/>
    <col min="12468" max="12468" width="9.140625" style="8"/>
    <col min="12469" max="12469" width="10.28515625" style="8" bestFit="1" customWidth="1"/>
    <col min="12470" max="12471" width="9.28515625" style="8" bestFit="1" customWidth="1"/>
    <col min="12472" max="12472" width="9.140625" style="8"/>
    <col min="12473" max="12473" width="10.28515625" style="8" bestFit="1" customWidth="1"/>
    <col min="12474" max="12475" width="9.28515625" style="8" bestFit="1" customWidth="1"/>
    <col min="12476" max="12476" width="9.140625" style="8"/>
    <col min="12477" max="12477" width="10.28515625" style="8" bestFit="1" customWidth="1"/>
    <col min="12478" max="12479" width="9.28515625" style="8" bestFit="1" customWidth="1"/>
    <col min="12480" max="12480" width="9.140625" style="8"/>
    <col min="12481" max="12481" width="10.28515625" style="8" bestFit="1" customWidth="1"/>
    <col min="12482" max="12483" width="9.28515625" style="8" bestFit="1" customWidth="1"/>
    <col min="12484" max="12484" width="9.140625" style="8"/>
    <col min="12485" max="12485" width="10.28515625" style="8" bestFit="1" customWidth="1"/>
    <col min="12486" max="12487" width="9.28515625" style="8" bestFit="1" customWidth="1"/>
    <col min="12488" max="12488" width="9.140625" style="8"/>
    <col min="12489" max="12489" width="10.28515625" style="8" bestFit="1" customWidth="1"/>
    <col min="12490" max="12491" width="9.28515625" style="8" bestFit="1" customWidth="1"/>
    <col min="12492" max="12492" width="9.140625" style="8"/>
    <col min="12493" max="12493" width="10.28515625" style="8" bestFit="1" customWidth="1"/>
    <col min="12494" max="12495" width="9.28515625" style="8" bestFit="1" customWidth="1"/>
    <col min="12496" max="12496" width="9.140625" style="8"/>
    <col min="12497" max="12497" width="10.28515625" style="8" bestFit="1" customWidth="1"/>
    <col min="12498" max="12499" width="9.28515625" style="8" bestFit="1" customWidth="1"/>
    <col min="12500" max="12500" width="9.140625" style="8"/>
    <col min="12501" max="12501" width="10.28515625" style="8" bestFit="1" customWidth="1"/>
    <col min="12502" max="12503" width="9.28515625" style="8" bestFit="1" customWidth="1"/>
    <col min="12504" max="12504" width="9.140625" style="8"/>
    <col min="12505" max="12505" width="10.28515625" style="8" bestFit="1" customWidth="1"/>
    <col min="12506" max="12507" width="9.28515625" style="8" bestFit="1" customWidth="1"/>
    <col min="12508" max="12508" width="9.140625" style="8"/>
    <col min="12509" max="12509" width="10.28515625" style="8" bestFit="1" customWidth="1"/>
    <col min="12510" max="12511" width="9.28515625" style="8" bestFit="1" customWidth="1"/>
    <col min="12512" max="12512" width="9.140625" style="8"/>
    <col min="12513" max="12513" width="10.28515625" style="8" bestFit="1" customWidth="1"/>
    <col min="12514" max="12515" width="9.28515625" style="8" bestFit="1" customWidth="1"/>
    <col min="12516" max="12516" width="9.140625" style="8"/>
    <col min="12517" max="12517" width="10.28515625" style="8" bestFit="1" customWidth="1"/>
    <col min="12518" max="12519" width="9.28515625" style="8" bestFit="1" customWidth="1"/>
    <col min="12520" max="12520" width="9.140625" style="8"/>
    <col min="12521" max="12521" width="10.28515625" style="8" bestFit="1" customWidth="1"/>
    <col min="12522" max="12523" width="9.28515625" style="8" bestFit="1" customWidth="1"/>
    <col min="12524" max="12524" width="9.140625" style="8"/>
    <col min="12525" max="12525" width="10.28515625" style="8" bestFit="1" customWidth="1"/>
    <col min="12526" max="12527" width="9.28515625" style="8" bestFit="1" customWidth="1"/>
    <col min="12528" max="12528" width="9.140625" style="8"/>
    <col min="12529" max="12529" width="10.28515625" style="8" bestFit="1" customWidth="1"/>
    <col min="12530" max="12531" width="9.28515625" style="8" bestFit="1" customWidth="1"/>
    <col min="12532" max="12532" width="9.140625" style="8"/>
    <col min="12533" max="12533" width="10.28515625" style="8" bestFit="1" customWidth="1"/>
    <col min="12534" max="12535" width="9.28515625" style="8" bestFit="1" customWidth="1"/>
    <col min="12536" max="12536" width="9.140625" style="8"/>
    <col min="12537" max="12537" width="10.28515625" style="8" bestFit="1" customWidth="1"/>
    <col min="12538" max="12539" width="9.28515625" style="8" bestFit="1" customWidth="1"/>
    <col min="12540" max="12540" width="9.140625" style="8"/>
    <col min="12541" max="12541" width="10.28515625" style="8" bestFit="1" customWidth="1"/>
    <col min="12542" max="12543" width="9.28515625" style="8" bestFit="1" customWidth="1"/>
    <col min="12544" max="12544" width="9.140625" style="8"/>
    <col min="12545" max="12545" width="10.28515625" style="8" bestFit="1" customWidth="1"/>
    <col min="12546" max="12547" width="9.28515625" style="8" bestFit="1" customWidth="1"/>
    <col min="12548" max="12548" width="9.140625" style="8"/>
    <col min="12549" max="12549" width="10.28515625" style="8" bestFit="1" customWidth="1"/>
    <col min="12550" max="12551" width="9.28515625" style="8" bestFit="1" customWidth="1"/>
    <col min="12552" max="12552" width="9.140625" style="8"/>
    <col min="12553" max="12553" width="10.28515625" style="8" bestFit="1" customWidth="1"/>
    <col min="12554" max="12555" width="9.28515625" style="8" bestFit="1" customWidth="1"/>
    <col min="12556" max="12556" width="9.140625" style="8"/>
    <col min="12557" max="12557" width="10.28515625" style="8" bestFit="1" customWidth="1"/>
    <col min="12558" max="12559" width="9.28515625" style="8" bestFit="1" customWidth="1"/>
    <col min="12560" max="12560" width="9.140625" style="8"/>
    <col min="12561" max="12561" width="10.28515625" style="8" bestFit="1" customWidth="1"/>
    <col min="12562" max="12563" width="9.28515625" style="8" bestFit="1" customWidth="1"/>
    <col min="12564" max="12564" width="9.140625" style="8"/>
    <col min="12565" max="12565" width="10.28515625" style="8" bestFit="1" customWidth="1"/>
    <col min="12566" max="12567" width="9.28515625" style="8" bestFit="1" customWidth="1"/>
    <col min="12568" max="12568" width="9.140625" style="8"/>
    <col min="12569" max="12569" width="10.28515625" style="8" bestFit="1" customWidth="1"/>
    <col min="12570" max="12571" width="9.28515625" style="8" bestFit="1" customWidth="1"/>
    <col min="12572" max="12572" width="9.140625" style="8"/>
    <col min="12573" max="12573" width="10.28515625" style="8" bestFit="1" customWidth="1"/>
    <col min="12574" max="12575" width="9.28515625" style="8" bestFit="1" customWidth="1"/>
    <col min="12576" max="12576" width="9.140625" style="8"/>
    <col min="12577" max="12577" width="10.28515625" style="8" bestFit="1" customWidth="1"/>
    <col min="12578" max="12579" width="9.28515625" style="8" bestFit="1" customWidth="1"/>
    <col min="12580" max="12580" width="9.140625" style="8"/>
    <col min="12581" max="12581" width="10.28515625" style="8" bestFit="1" customWidth="1"/>
    <col min="12582" max="12583" width="9.28515625" style="8" bestFit="1" customWidth="1"/>
    <col min="12584" max="12584" width="9.140625" style="8"/>
    <col min="12585" max="12585" width="10.28515625" style="8" bestFit="1" customWidth="1"/>
    <col min="12586" max="12587" width="9.28515625" style="8" bestFit="1" customWidth="1"/>
    <col min="12588" max="12588" width="9.140625" style="8"/>
    <col min="12589" max="12589" width="10.28515625" style="8" bestFit="1" customWidth="1"/>
    <col min="12590" max="12591" width="9.28515625" style="8" bestFit="1" customWidth="1"/>
    <col min="12592" max="12592" width="9.140625" style="8"/>
    <col min="12593" max="12593" width="10.28515625" style="8" bestFit="1" customWidth="1"/>
    <col min="12594" max="12595" width="9.28515625" style="8" bestFit="1" customWidth="1"/>
    <col min="12596" max="12596" width="9.140625" style="8"/>
    <col min="12597" max="12597" width="10.28515625" style="8" bestFit="1" customWidth="1"/>
    <col min="12598" max="12599" width="9.28515625" style="8" bestFit="1" customWidth="1"/>
    <col min="12600" max="12600" width="9.140625" style="8"/>
    <col min="12601" max="12601" width="10.28515625" style="8" bestFit="1" customWidth="1"/>
    <col min="12602" max="12603" width="9.28515625" style="8" bestFit="1" customWidth="1"/>
    <col min="12604" max="12604" width="9.140625" style="8"/>
    <col min="12605" max="12605" width="10.28515625" style="8" bestFit="1" customWidth="1"/>
    <col min="12606" max="12607" width="9.28515625" style="8" bestFit="1" customWidth="1"/>
    <col min="12608" max="12608" width="9.140625" style="8"/>
    <col min="12609" max="12609" width="10.28515625" style="8" bestFit="1" customWidth="1"/>
    <col min="12610" max="12611" width="9.28515625" style="8" bestFit="1" customWidth="1"/>
    <col min="12612" max="12612" width="9.140625" style="8"/>
    <col min="12613" max="12613" width="10.28515625" style="8" bestFit="1" customWidth="1"/>
    <col min="12614" max="12615" width="9.28515625" style="8" bestFit="1" customWidth="1"/>
    <col min="12616" max="12616" width="9.140625" style="8"/>
    <col min="12617" max="12617" width="10.28515625" style="8" bestFit="1" customWidth="1"/>
    <col min="12618" max="12619" width="9.28515625" style="8" bestFit="1" customWidth="1"/>
    <col min="12620" max="12620" width="9.140625" style="8"/>
    <col min="12621" max="12621" width="10.28515625" style="8" bestFit="1" customWidth="1"/>
    <col min="12622" max="12623" width="9.28515625" style="8" bestFit="1" customWidth="1"/>
    <col min="12624" max="12624" width="9.140625" style="8"/>
    <col min="12625" max="12625" width="10.28515625" style="8" bestFit="1" customWidth="1"/>
    <col min="12626" max="12627" width="9.28515625" style="8" bestFit="1" customWidth="1"/>
    <col min="12628" max="12628" width="9.140625" style="8"/>
    <col min="12629" max="12629" width="10.28515625" style="8" bestFit="1" customWidth="1"/>
    <col min="12630" max="12631" width="9.28515625" style="8" bestFit="1" customWidth="1"/>
    <col min="12632" max="12632" width="9.140625" style="8"/>
    <col min="12633" max="12633" width="10.28515625" style="8" bestFit="1" customWidth="1"/>
    <col min="12634" max="12635" width="9.28515625" style="8" bestFit="1" customWidth="1"/>
    <col min="12636" max="12636" width="9.140625" style="8"/>
    <col min="12637" max="12637" width="10.28515625" style="8" bestFit="1" customWidth="1"/>
    <col min="12638" max="12639" width="9.28515625" style="8" bestFit="1" customWidth="1"/>
    <col min="12640" max="12640" width="9.140625" style="8"/>
    <col min="12641" max="12641" width="10.28515625" style="8" bestFit="1" customWidth="1"/>
    <col min="12642" max="12643" width="9.28515625" style="8" bestFit="1" customWidth="1"/>
    <col min="12644" max="12644" width="9.140625" style="8"/>
    <col min="12645" max="12645" width="10.28515625" style="8" bestFit="1" customWidth="1"/>
    <col min="12646" max="12647" width="9.28515625" style="8" bestFit="1" customWidth="1"/>
    <col min="12648" max="12648" width="9.140625" style="8"/>
    <col min="12649" max="12649" width="10.28515625" style="8" bestFit="1" customWidth="1"/>
    <col min="12650" max="12651" width="9.28515625" style="8" bestFit="1" customWidth="1"/>
    <col min="12652" max="12652" width="9.140625" style="8"/>
    <col min="12653" max="12653" width="10.28515625" style="8" bestFit="1" customWidth="1"/>
    <col min="12654" max="12655" width="9.28515625" style="8" bestFit="1" customWidth="1"/>
    <col min="12656" max="12656" width="9.140625" style="8"/>
    <col min="12657" max="12657" width="10.28515625" style="8" bestFit="1" customWidth="1"/>
    <col min="12658" max="12659" width="9.28515625" style="8" bestFit="1" customWidth="1"/>
    <col min="12660" max="12660" width="9.140625" style="8"/>
    <col min="12661" max="12661" width="10.28515625" style="8" bestFit="1" customWidth="1"/>
    <col min="12662" max="12663" width="9.28515625" style="8" bestFit="1" customWidth="1"/>
    <col min="12664" max="12664" width="9.140625" style="8"/>
    <col min="12665" max="12665" width="10.28515625" style="8" bestFit="1" customWidth="1"/>
    <col min="12666" max="12667" width="9.28515625" style="8" bestFit="1" customWidth="1"/>
    <col min="12668" max="12668" width="9.140625" style="8"/>
    <col min="12669" max="12669" width="10.28515625" style="8" bestFit="1" customWidth="1"/>
    <col min="12670" max="12671" width="9.28515625" style="8" bestFit="1" customWidth="1"/>
    <col min="12672" max="12672" width="9.140625" style="8"/>
    <col min="12673" max="12673" width="10.28515625" style="8" bestFit="1" customWidth="1"/>
    <col min="12674" max="12675" width="9.28515625" style="8" bestFit="1" customWidth="1"/>
    <col min="12676" max="12676" width="9.140625" style="8"/>
    <col min="12677" max="12677" width="10.28515625" style="8" bestFit="1" customWidth="1"/>
    <col min="12678" max="12679" width="9.28515625" style="8" bestFit="1" customWidth="1"/>
    <col min="12680" max="12680" width="9.140625" style="8"/>
    <col min="12681" max="12681" width="10.28515625" style="8" bestFit="1" customWidth="1"/>
    <col min="12682" max="12683" width="9.28515625" style="8" bestFit="1" customWidth="1"/>
    <col min="12684" max="12684" width="9.140625" style="8"/>
    <col min="12685" max="12685" width="10.28515625" style="8" bestFit="1" customWidth="1"/>
    <col min="12686" max="12687" width="9.28515625" style="8" bestFit="1" customWidth="1"/>
    <col min="12688" max="12688" width="9.140625" style="8"/>
    <col min="12689" max="12689" width="10.28515625" style="8" bestFit="1" customWidth="1"/>
    <col min="12690" max="12691" width="9.28515625" style="8" bestFit="1" customWidth="1"/>
    <col min="12692" max="12692" width="9.140625" style="8"/>
    <col min="12693" max="12693" width="10.28515625" style="8" bestFit="1" customWidth="1"/>
    <col min="12694" max="12695" width="9.28515625" style="8" bestFit="1" customWidth="1"/>
    <col min="12696" max="12696" width="9.140625" style="8"/>
    <col min="12697" max="12697" width="10.28515625" style="8" bestFit="1" customWidth="1"/>
    <col min="12698" max="12699" width="9.28515625" style="8" bestFit="1" customWidth="1"/>
    <col min="12700" max="12700" width="9.140625" style="8"/>
    <col min="12701" max="12701" width="10.28515625" style="8" bestFit="1" customWidth="1"/>
    <col min="12702" max="12703" width="9.28515625" style="8" bestFit="1" customWidth="1"/>
    <col min="12704" max="12704" width="9.140625" style="8"/>
    <col min="12705" max="12705" width="10.28515625" style="8" bestFit="1" customWidth="1"/>
    <col min="12706" max="12707" width="9.28515625" style="8" bestFit="1" customWidth="1"/>
    <col min="12708" max="12708" width="9.140625" style="8"/>
    <col min="12709" max="12709" width="10.28515625" style="8" bestFit="1" customWidth="1"/>
    <col min="12710" max="12711" width="9.28515625" style="8" bestFit="1" customWidth="1"/>
    <col min="12712" max="12712" width="9.140625" style="8"/>
    <col min="12713" max="12713" width="10.28515625" style="8" bestFit="1" customWidth="1"/>
    <col min="12714" max="12715" width="9.28515625" style="8" bestFit="1" customWidth="1"/>
    <col min="12716" max="12716" width="9.140625" style="8"/>
    <col min="12717" max="12717" width="10.28515625" style="8" bestFit="1" customWidth="1"/>
    <col min="12718" max="12719" width="9.28515625" style="8" bestFit="1" customWidth="1"/>
    <col min="12720" max="12720" width="9.140625" style="8"/>
    <col min="12721" max="12721" width="10.28515625" style="8" bestFit="1" customWidth="1"/>
    <col min="12722" max="12723" width="9.28515625" style="8" bestFit="1" customWidth="1"/>
    <col min="12724" max="12724" width="9.140625" style="8"/>
    <col min="12725" max="12725" width="10.28515625" style="8" bestFit="1" customWidth="1"/>
    <col min="12726" max="12727" width="9.28515625" style="8" bestFit="1" customWidth="1"/>
    <col min="12728" max="12728" width="9.140625" style="8"/>
    <col min="12729" max="12729" width="10.28515625" style="8" bestFit="1" customWidth="1"/>
    <col min="12730" max="12731" width="9.28515625" style="8" bestFit="1" customWidth="1"/>
    <col min="12732" max="12732" width="9.140625" style="8"/>
    <col min="12733" max="12733" width="10.28515625" style="8" bestFit="1" customWidth="1"/>
    <col min="12734" max="12735" width="9.28515625" style="8" bestFit="1" customWidth="1"/>
    <col min="12736" max="12736" width="9.140625" style="8"/>
    <col min="12737" max="12737" width="10.28515625" style="8" bestFit="1" customWidth="1"/>
    <col min="12738" max="12739" width="9.28515625" style="8" bestFit="1" customWidth="1"/>
    <col min="12740" max="12740" width="9.140625" style="8"/>
    <col min="12741" max="12741" width="10.28515625" style="8" bestFit="1" customWidth="1"/>
    <col min="12742" max="12743" width="9.28515625" style="8" bestFit="1" customWidth="1"/>
    <col min="12744" max="12744" width="9.140625" style="8"/>
    <col min="12745" max="12745" width="10.28515625" style="8" bestFit="1" customWidth="1"/>
    <col min="12746" max="12747" width="9.28515625" style="8" bestFit="1" customWidth="1"/>
    <col min="12748" max="12748" width="9.140625" style="8"/>
    <col min="12749" max="12749" width="10.28515625" style="8" bestFit="1" customWidth="1"/>
    <col min="12750" max="12751" width="9.28515625" style="8" bestFit="1" customWidth="1"/>
    <col min="12752" max="12752" width="9.140625" style="8"/>
    <col min="12753" max="12753" width="10.28515625" style="8" bestFit="1" customWidth="1"/>
    <col min="12754" max="12755" width="9.28515625" style="8" bestFit="1" customWidth="1"/>
    <col min="12756" max="12756" width="9.140625" style="8"/>
    <col min="12757" max="12757" width="10.28515625" style="8" bestFit="1" customWidth="1"/>
    <col min="12758" max="12759" width="9.28515625" style="8" bestFit="1" customWidth="1"/>
    <col min="12760" max="12760" width="9.140625" style="8"/>
    <col min="12761" max="12761" width="10.28515625" style="8" bestFit="1" customWidth="1"/>
    <col min="12762" max="12763" width="9.28515625" style="8" bestFit="1" customWidth="1"/>
    <col min="12764" max="12764" width="9.140625" style="8"/>
    <col min="12765" max="12765" width="10.28515625" style="8" bestFit="1" customWidth="1"/>
    <col min="12766" max="12767" width="9.28515625" style="8" bestFit="1" customWidth="1"/>
    <col min="12768" max="12768" width="9.140625" style="8"/>
    <col min="12769" max="12769" width="10.28515625" style="8" bestFit="1" customWidth="1"/>
    <col min="12770" max="12771" width="9.28515625" style="8" bestFit="1" customWidth="1"/>
    <col min="12772" max="12772" width="9.140625" style="8"/>
    <col min="12773" max="12773" width="10.28515625" style="8" bestFit="1" customWidth="1"/>
    <col min="12774" max="12775" width="9.28515625" style="8" bestFit="1" customWidth="1"/>
    <col min="12776" max="12776" width="9.140625" style="8"/>
    <col min="12777" max="12777" width="10.28515625" style="8" bestFit="1" customWidth="1"/>
    <col min="12778" max="12779" width="9.28515625" style="8" bestFit="1" customWidth="1"/>
    <col min="12780" max="12780" width="9.140625" style="8"/>
    <col min="12781" max="12781" width="10.28515625" style="8" bestFit="1" customWidth="1"/>
    <col min="12782" max="12783" width="9.28515625" style="8" bestFit="1" customWidth="1"/>
    <col min="12784" max="12784" width="9.140625" style="8"/>
    <col min="12785" max="12785" width="10.28515625" style="8" bestFit="1" customWidth="1"/>
    <col min="12786" max="12787" width="9.28515625" style="8" bestFit="1" customWidth="1"/>
    <col min="12788" max="12788" width="9.140625" style="8"/>
    <col min="12789" max="12789" width="10.28515625" style="8" bestFit="1" customWidth="1"/>
    <col min="12790" max="12791" width="9.28515625" style="8" bestFit="1" customWidth="1"/>
    <col min="12792" max="12792" width="9.140625" style="8"/>
    <col min="12793" max="12793" width="10.28515625" style="8" bestFit="1" customWidth="1"/>
    <col min="12794" max="12795" width="9.28515625" style="8" bestFit="1" customWidth="1"/>
    <col min="12796" max="12796" width="9.140625" style="8"/>
    <col min="12797" max="12797" width="10.28515625" style="8" bestFit="1" customWidth="1"/>
    <col min="12798" max="12799" width="9.28515625" style="8" bestFit="1" customWidth="1"/>
    <col min="12800" max="12800" width="9.140625" style="8"/>
    <col min="12801" max="12801" width="10.28515625" style="8" bestFit="1" customWidth="1"/>
    <col min="12802" max="12803" width="9.28515625" style="8" bestFit="1" customWidth="1"/>
    <col min="12804" max="12804" width="9.140625" style="8"/>
    <col min="12805" max="12805" width="10.28515625" style="8" bestFit="1" customWidth="1"/>
    <col min="12806" max="12807" width="9.28515625" style="8" bestFit="1" customWidth="1"/>
    <col min="12808" max="12808" width="9.140625" style="8"/>
    <col min="12809" max="12809" width="10.28515625" style="8" bestFit="1" customWidth="1"/>
    <col min="12810" max="12811" width="9.28515625" style="8" bestFit="1" customWidth="1"/>
    <col min="12812" max="12812" width="9.140625" style="8"/>
    <col min="12813" max="12813" width="10.28515625" style="8" bestFit="1" customWidth="1"/>
    <col min="12814" max="12815" width="9.28515625" style="8" bestFit="1" customWidth="1"/>
    <col min="12816" max="12816" width="9.140625" style="8"/>
    <col min="12817" max="12817" width="10.28515625" style="8" bestFit="1" customWidth="1"/>
    <col min="12818" max="12819" width="9.28515625" style="8" bestFit="1" customWidth="1"/>
    <col min="12820" max="12820" width="9.140625" style="8"/>
    <col min="12821" max="12821" width="10.28515625" style="8" bestFit="1" customWidth="1"/>
    <col min="12822" max="12823" width="9.28515625" style="8" bestFit="1" customWidth="1"/>
    <col min="12824" max="12824" width="9.140625" style="8"/>
    <col min="12825" max="12825" width="10.28515625" style="8" bestFit="1" customWidth="1"/>
    <col min="12826" max="12827" width="9.28515625" style="8" bestFit="1" customWidth="1"/>
    <col min="12828" max="12828" width="9.140625" style="8"/>
    <col min="12829" max="12829" width="10.28515625" style="8" bestFit="1" customWidth="1"/>
    <col min="12830" max="12831" width="9.28515625" style="8" bestFit="1" customWidth="1"/>
    <col min="12832" max="12832" width="9.140625" style="8"/>
    <col min="12833" max="12833" width="10.28515625" style="8" bestFit="1" customWidth="1"/>
    <col min="12834" max="12835" width="9.28515625" style="8" bestFit="1" customWidth="1"/>
    <col min="12836" max="12836" width="9.140625" style="8"/>
    <col min="12837" max="12837" width="10.28515625" style="8" bestFit="1" customWidth="1"/>
    <col min="12838" max="12839" width="9.28515625" style="8" bestFit="1" customWidth="1"/>
    <col min="12840" max="12840" width="9.140625" style="8"/>
    <col min="12841" max="12841" width="10.28515625" style="8" bestFit="1" customWidth="1"/>
    <col min="12842" max="12843" width="9.28515625" style="8" bestFit="1" customWidth="1"/>
    <col min="12844" max="12844" width="9.140625" style="8"/>
    <col min="12845" max="12845" width="10.28515625" style="8" bestFit="1" customWidth="1"/>
    <col min="12846" max="12847" width="9.28515625" style="8" bestFit="1" customWidth="1"/>
    <col min="12848" max="12848" width="9.140625" style="8"/>
    <col min="12849" max="12849" width="10.28515625" style="8" bestFit="1" customWidth="1"/>
    <col min="12850" max="12851" width="9.28515625" style="8" bestFit="1" customWidth="1"/>
    <col min="12852" max="12852" width="9.140625" style="8"/>
    <col min="12853" max="12853" width="10.28515625" style="8" bestFit="1" customWidth="1"/>
    <col min="12854" max="12855" width="9.28515625" style="8" bestFit="1" customWidth="1"/>
    <col min="12856" max="12856" width="9.140625" style="8"/>
    <col min="12857" max="12857" width="10.28515625" style="8" bestFit="1" customWidth="1"/>
    <col min="12858" max="12859" width="9.28515625" style="8" bestFit="1" customWidth="1"/>
    <col min="12860" max="12860" width="9.140625" style="8"/>
    <col min="12861" max="12861" width="10.28515625" style="8" bestFit="1" customWidth="1"/>
    <col min="12862" max="12863" width="9.28515625" style="8" bestFit="1" customWidth="1"/>
    <col min="12864" max="12864" width="9.140625" style="8"/>
    <col min="12865" max="12865" width="10.28515625" style="8" bestFit="1" customWidth="1"/>
    <col min="12866" max="12867" width="9.28515625" style="8" bestFit="1" customWidth="1"/>
    <col min="12868" max="12868" width="9.140625" style="8"/>
    <col min="12869" max="12869" width="10.28515625" style="8" bestFit="1" customWidth="1"/>
    <col min="12870" max="12871" width="9.28515625" style="8" bestFit="1" customWidth="1"/>
    <col min="12872" max="12872" width="9.140625" style="8"/>
    <col min="12873" max="12873" width="10.28515625" style="8" bestFit="1" customWidth="1"/>
    <col min="12874" max="12875" width="9.28515625" style="8" bestFit="1" customWidth="1"/>
    <col min="12876" max="12876" width="9.140625" style="8"/>
    <col min="12877" max="12877" width="10.28515625" style="8" bestFit="1" customWidth="1"/>
    <col min="12878" max="12879" width="9.28515625" style="8" bestFit="1" customWidth="1"/>
    <col min="12880" max="12880" width="9.140625" style="8"/>
    <col min="12881" max="12881" width="10.28515625" style="8" bestFit="1" customWidth="1"/>
    <col min="12882" max="12883" width="9.28515625" style="8" bestFit="1" customWidth="1"/>
    <col min="12884" max="12884" width="9.140625" style="8"/>
    <col min="12885" max="12885" width="10.28515625" style="8" bestFit="1" customWidth="1"/>
    <col min="12886" max="12887" width="9.28515625" style="8" bestFit="1" customWidth="1"/>
    <col min="12888" max="12888" width="9.140625" style="8"/>
    <col min="12889" max="12889" width="10.28515625" style="8" bestFit="1" customWidth="1"/>
    <col min="12890" max="12891" width="9.28515625" style="8" bestFit="1" customWidth="1"/>
    <col min="12892" max="12892" width="9.140625" style="8"/>
    <col min="12893" max="12893" width="10.28515625" style="8" bestFit="1" customWidth="1"/>
    <col min="12894" max="12895" width="9.28515625" style="8" bestFit="1" customWidth="1"/>
    <col min="12896" max="12896" width="9.140625" style="8"/>
    <col min="12897" max="12897" width="10.28515625" style="8" bestFit="1" customWidth="1"/>
    <col min="12898" max="12899" width="9.28515625" style="8" bestFit="1" customWidth="1"/>
    <col min="12900" max="12900" width="9.140625" style="8"/>
    <col min="12901" max="12901" width="10.28515625" style="8" bestFit="1" customWidth="1"/>
    <col min="12902" max="12903" width="9.28515625" style="8" bestFit="1" customWidth="1"/>
    <col min="12904" max="12904" width="9.140625" style="8"/>
    <col min="12905" max="12905" width="10.28515625" style="8" bestFit="1" customWidth="1"/>
    <col min="12906" max="12907" width="9.28515625" style="8" bestFit="1" customWidth="1"/>
    <col min="12908" max="12908" width="9.140625" style="8"/>
    <col min="12909" max="12909" width="10.28515625" style="8" bestFit="1" customWidth="1"/>
    <col min="12910" max="12911" width="9.28515625" style="8" bestFit="1" customWidth="1"/>
    <col min="12912" max="12912" width="9.140625" style="8"/>
    <col min="12913" max="12913" width="10.28515625" style="8" bestFit="1" customWidth="1"/>
    <col min="12914" max="12915" width="9.28515625" style="8" bestFit="1" customWidth="1"/>
    <col min="12916" max="12916" width="9.140625" style="8"/>
    <col min="12917" max="12917" width="10.28515625" style="8" bestFit="1" customWidth="1"/>
    <col min="12918" max="12919" width="9.28515625" style="8" bestFit="1" customWidth="1"/>
    <col min="12920" max="12920" width="9.140625" style="8"/>
    <col min="12921" max="12921" width="10.28515625" style="8" bestFit="1" customWidth="1"/>
    <col min="12922" max="12923" width="9.28515625" style="8" bestFit="1" customWidth="1"/>
    <col min="12924" max="12924" width="9.140625" style="8"/>
    <col min="12925" max="12925" width="10.28515625" style="8" bestFit="1" customWidth="1"/>
    <col min="12926" max="12927" width="9.28515625" style="8" bestFit="1" customWidth="1"/>
    <col min="12928" max="12928" width="9.140625" style="8"/>
    <col min="12929" max="12929" width="10.28515625" style="8" bestFit="1" customWidth="1"/>
    <col min="12930" max="12931" width="9.28515625" style="8" bestFit="1" customWidth="1"/>
    <col min="12932" max="12932" width="9.140625" style="8"/>
    <col min="12933" max="12933" width="10.28515625" style="8" bestFit="1" customWidth="1"/>
    <col min="12934" max="12935" width="9.28515625" style="8" bestFit="1" customWidth="1"/>
    <col min="12936" max="12936" width="9.140625" style="8"/>
    <col min="12937" max="12937" width="10.28515625" style="8" bestFit="1" customWidth="1"/>
    <col min="12938" max="12939" width="9.28515625" style="8" bestFit="1" customWidth="1"/>
    <col min="12940" max="12940" width="9.140625" style="8"/>
    <col min="12941" max="12941" width="10.28515625" style="8" bestFit="1" customWidth="1"/>
    <col min="12942" max="12943" width="9.28515625" style="8" bestFit="1" customWidth="1"/>
    <col min="12944" max="12944" width="9.140625" style="8"/>
    <col min="12945" max="12945" width="10.28515625" style="8" bestFit="1" customWidth="1"/>
    <col min="12946" max="12947" width="9.28515625" style="8" bestFit="1" customWidth="1"/>
    <col min="12948" max="12948" width="9.140625" style="8"/>
    <col min="12949" max="12949" width="10.28515625" style="8" bestFit="1" customWidth="1"/>
    <col min="12950" max="12951" width="9.28515625" style="8" bestFit="1" customWidth="1"/>
    <col min="12952" max="12952" width="9.140625" style="8"/>
    <col min="12953" max="12953" width="10.28515625" style="8" bestFit="1" customWidth="1"/>
    <col min="12954" max="12955" width="9.28515625" style="8" bestFit="1" customWidth="1"/>
    <col min="12956" max="12956" width="9.140625" style="8"/>
    <col min="12957" max="12957" width="10.28515625" style="8" bestFit="1" customWidth="1"/>
    <col min="12958" max="12959" width="9.28515625" style="8" bestFit="1" customWidth="1"/>
    <col min="12960" max="12960" width="9.140625" style="8"/>
    <col min="12961" max="12961" width="10.28515625" style="8" bestFit="1" customWidth="1"/>
    <col min="12962" max="12963" width="9.28515625" style="8" bestFit="1" customWidth="1"/>
    <col min="12964" max="12964" width="9.140625" style="8"/>
    <col min="12965" max="12965" width="10.28515625" style="8" bestFit="1" customWidth="1"/>
    <col min="12966" max="12967" width="9.28515625" style="8" bestFit="1" customWidth="1"/>
    <col min="12968" max="12968" width="9.140625" style="8"/>
    <col min="12969" max="12969" width="10.28515625" style="8" bestFit="1" customWidth="1"/>
    <col min="12970" max="12971" width="9.28515625" style="8" bestFit="1" customWidth="1"/>
    <col min="12972" max="12972" width="9.140625" style="8"/>
    <col min="12973" max="12973" width="10.28515625" style="8" bestFit="1" customWidth="1"/>
    <col min="12974" max="12975" width="9.28515625" style="8" bestFit="1" customWidth="1"/>
    <col min="12976" max="12976" width="9.140625" style="8"/>
    <col min="12977" max="12977" width="10.28515625" style="8" bestFit="1" customWidth="1"/>
    <col min="12978" max="12979" width="9.28515625" style="8" bestFit="1" customWidth="1"/>
    <col min="12980" max="12980" width="9.140625" style="8"/>
    <col min="12981" max="12981" width="10.28515625" style="8" bestFit="1" customWidth="1"/>
    <col min="12982" max="12983" width="9.28515625" style="8" bestFit="1" customWidth="1"/>
    <col min="12984" max="12984" width="9.140625" style="8"/>
    <col min="12985" max="12985" width="10.28515625" style="8" bestFit="1" customWidth="1"/>
    <col min="12986" max="12987" width="9.28515625" style="8" bestFit="1" customWidth="1"/>
    <col min="12988" max="12988" width="9.140625" style="8"/>
    <col min="12989" max="12989" width="10.28515625" style="8" bestFit="1" customWidth="1"/>
    <col min="12990" max="12991" width="9.28515625" style="8" bestFit="1" customWidth="1"/>
    <col min="12992" max="12992" width="9.140625" style="8"/>
    <col min="12993" max="12993" width="10.28515625" style="8" bestFit="1" customWidth="1"/>
    <col min="12994" max="12995" width="9.28515625" style="8" bestFit="1" customWidth="1"/>
    <col min="12996" max="12996" width="9.140625" style="8"/>
    <col min="12997" max="12997" width="10.28515625" style="8" bestFit="1" customWidth="1"/>
    <col min="12998" max="12999" width="9.28515625" style="8" bestFit="1" customWidth="1"/>
    <col min="13000" max="13000" width="9.140625" style="8"/>
    <col min="13001" max="13001" width="10.28515625" style="8" bestFit="1" customWidth="1"/>
    <col min="13002" max="13003" width="9.28515625" style="8" bestFit="1" customWidth="1"/>
    <col min="13004" max="13004" width="9.140625" style="8"/>
    <col min="13005" max="13005" width="10.28515625" style="8" bestFit="1" customWidth="1"/>
    <col min="13006" max="13007" width="9.28515625" style="8" bestFit="1" customWidth="1"/>
    <col min="13008" max="13008" width="9.140625" style="8"/>
    <col min="13009" max="13009" width="10.28515625" style="8" bestFit="1" customWidth="1"/>
    <col min="13010" max="13011" width="9.28515625" style="8" bestFit="1" customWidth="1"/>
    <col min="13012" max="13012" width="9.140625" style="8"/>
    <col min="13013" max="13013" width="10.28515625" style="8" bestFit="1" customWidth="1"/>
    <col min="13014" max="13015" width="9.28515625" style="8" bestFit="1" customWidth="1"/>
    <col min="13016" max="13016" width="9.140625" style="8"/>
    <col min="13017" max="13017" width="10.28515625" style="8" bestFit="1" customWidth="1"/>
    <col min="13018" max="13019" width="9.28515625" style="8" bestFit="1" customWidth="1"/>
    <col min="13020" max="13020" width="9.140625" style="8"/>
    <col min="13021" max="13021" width="10.28515625" style="8" bestFit="1" customWidth="1"/>
    <col min="13022" max="13023" width="9.28515625" style="8" bestFit="1" customWidth="1"/>
    <col min="13024" max="13024" width="9.140625" style="8"/>
    <col min="13025" max="13025" width="10.28515625" style="8" bestFit="1" customWidth="1"/>
    <col min="13026" max="13027" width="9.28515625" style="8" bestFit="1" customWidth="1"/>
    <col min="13028" max="13028" width="9.140625" style="8"/>
    <col min="13029" max="13029" width="10.28515625" style="8" bestFit="1" customWidth="1"/>
    <col min="13030" max="13031" width="9.28515625" style="8" bestFit="1" customWidth="1"/>
    <col min="13032" max="13032" width="9.140625" style="8"/>
    <col min="13033" max="13033" width="10.28515625" style="8" bestFit="1" customWidth="1"/>
    <col min="13034" max="13035" width="9.28515625" style="8" bestFit="1" customWidth="1"/>
    <col min="13036" max="13036" width="9.140625" style="8"/>
    <col min="13037" max="13037" width="10.28515625" style="8" bestFit="1" customWidth="1"/>
    <col min="13038" max="13039" width="9.28515625" style="8" bestFit="1" customWidth="1"/>
    <col min="13040" max="13040" width="9.140625" style="8"/>
    <col min="13041" max="13041" width="10.28515625" style="8" bestFit="1" customWidth="1"/>
    <col min="13042" max="13043" width="9.28515625" style="8" bestFit="1" customWidth="1"/>
    <col min="13044" max="13044" width="9.140625" style="8"/>
    <col min="13045" max="13045" width="10.28515625" style="8" bestFit="1" customWidth="1"/>
    <col min="13046" max="13047" width="9.28515625" style="8" bestFit="1" customWidth="1"/>
    <col min="13048" max="13048" width="9.140625" style="8"/>
    <col min="13049" max="13049" width="10.28515625" style="8" bestFit="1" customWidth="1"/>
    <col min="13050" max="13051" width="9.28515625" style="8" bestFit="1" customWidth="1"/>
    <col min="13052" max="13052" width="9.140625" style="8"/>
    <col min="13053" max="13053" width="10.28515625" style="8" bestFit="1" customWidth="1"/>
    <col min="13054" max="13055" width="9.28515625" style="8" bestFit="1" customWidth="1"/>
    <col min="13056" max="13056" width="9.140625" style="8"/>
    <col min="13057" max="13057" width="10.28515625" style="8" bestFit="1" customWidth="1"/>
    <col min="13058" max="13059" width="9.28515625" style="8" bestFit="1" customWidth="1"/>
    <col min="13060" max="13060" width="9.140625" style="8"/>
    <col min="13061" max="13061" width="10.28515625" style="8" bestFit="1" customWidth="1"/>
    <col min="13062" max="13063" width="9.28515625" style="8" bestFit="1" customWidth="1"/>
    <col min="13064" max="13064" width="9.140625" style="8"/>
    <col min="13065" max="13065" width="10.28515625" style="8" bestFit="1" customWidth="1"/>
    <col min="13066" max="13067" width="9.28515625" style="8" bestFit="1" customWidth="1"/>
    <col min="13068" max="13068" width="9.140625" style="8"/>
    <col min="13069" max="13069" width="10.28515625" style="8" bestFit="1" customWidth="1"/>
    <col min="13070" max="13071" width="9.28515625" style="8" bestFit="1" customWidth="1"/>
    <col min="13072" max="13072" width="9.140625" style="8"/>
    <col min="13073" max="13073" width="10.28515625" style="8" bestFit="1" customWidth="1"/>
    <col min="13074" max="13075" width="9.28515625" style="8" bestFit="1" customWidth="1"/>
    <col min="13076" max="13076" width="9.140625" style="8"/>
    <col min="13077" max="13077" width="10.28515625" style="8" bestFit="1" customWidth="1"/>
    <col min="13078" max="13079" width="9.28515625" style="8" bestFit="1" customWidth="1"/>
    <col min="13080" max="13080" width="9.140625" style="8"/>
    <col min="13081" max="13081" width="10.28515625" style="8" bestFit="1" customWidth="1"/>
    <col min="13082" max="13083" width="9.28515625" style="8" bestFit="1" customWidth="1"/>
    <col min="13084" max="13084" width="9.140625" style="8"/>
    <col min="13085" max="13085" width="10.28515625" style="8" bestFit="1" customWidth="1"/>
    <col min="13086" max="13087" width="9.28515625" style="8" bestFit="1" customWidth="1"/>
    <col min="13088" max="13088" width="9.140625" style="8"/>
    <col min="13089" max="13089" width="10.28515625" style="8" bestFit="1" customWidth="1"/>
    <col min="13090" max="13091" width="9.28515625" style="8" bestFit="1" customWidth="1"/>
    <col min="13092" max="13092" width="9.140625" style="8"/>
    <col min="13093" max="13093" width="10.28515625" style="8" bestFit="1" customWidth="1"/>
    <col min="13094" max="13095" width="9.28515625" style="8" bestFit="1" customWidth="1"/>
    <col min="13096" max="13096" width="9.140625" style="8"/>
    <col min="13097" max="13097" width="10.28515625" style="8" bestFit="1" customWidth="1"/>
    <col min="13098" max="13099" width="9.28515625" style="8" bestFit="1" customWidth="1"/>
    <col min="13100" max="13100" width="9.140625" style="8"/>
    <col min="13101" max="13101" width="10.28515625" style="8" bestFit="1" customWidth="1"/>
    <col min="13102" max="13103" width="9.28515625" style="8" bestFit="1" customWidth="1"/>
    <col min="13104" max="13104" width="9.140625" style="8"/>
    <col min="13105" max="13105" width="10.28515625" style="8" bestFit="1" customWidth="1"/>
    <col min="13106" max="13107" width="9.28515625" style="8" bestFit="1" customWidth="1"/>
    <col min="13108" max="13108" width="9.140625" style="8"/>
    <col min="13109" max="13109" width="10.28515625" style="8" bestFit="1" customWidth="1"/>
    <col min="13110" max="13111" width="9.28515625" style="8" bestFit="1" customWidth="1"/>
    <col min="13112" max="13112" width="9.140625" style="8"/>
    <col min="13113" max="13113" width="10.28515625" style="8" bestFit="1" customWidth="1"/>
    <col min="13114" max="13115" width="9.28515625" style="8" bestFit="1" customWidth="1"/>
    <col min="13116" max="13116" width="9.140625" style="8"/>
    <col min="13117" max="13117" width="10.28515625" style="8" bestFit="1" customWidth="1"/>
    <col min="13118" max="13119" width="9.28515625" style="8" bestFit="1" customWidth="1"/>
    <col min="13120" max="13120" width="9.140625" style="8"/>
    <col min="13121" max="13121" width="10.28515625" style="8" bestFit="1" customWidth="1"/>
    <col min="13122" max="13123" width="9.28515625" style="8" bestFit="1" customWidth="1"/>
    <col min="13124" max="13124" width="9.140625" style="8"/>
    <col min="13125" max="13125" width="10.28515625" style="8" bestFit="1" customWidth="1"/>
    <col min="13126" max="13127" width="9.28515625" style="8" bestFit="1" customWidth="1"/>
    <col min="13128" max="13128" width="9.140625" style="8"/>
    <col min="13129" max="13129" width="10.28515625" style="8" bestFit="1" customWidth="1"/>
    <col min="13130" max="13131" width="9.28515625" style="8" bestFit="1" customWidth="1"/>
    <col min="13132" max="13132" width="9.140625" style="8"/>
    <col min="13133" max="13133" width="10.28515625" style="8" bestFit="1" customWidth="1"/>
    <col min="13134" max="13135" width="9.28515625" style="8" bestFit="1" customWidth="1"/>
    <col min="13136" max="13136" width="9.140625" style="8"/>
    <col min="13137" max="13137" width="10.28515625" style="8" bestFit="1" customWidth="1"/>
    <col min="13138" max="13139" width="9.28515625" style="8" bestFit="1" customWidth="1"/>
    <col min="13140" max="13140" width="9.140625" style="8"/>
    <col min="13141" max="13141" width="10.28515625" style="8" bestFit="1" customWidth="1"/>
    <col min="13142" max="13143" width="9.28515625" style="8" bestFit="1" customWidth="1"/>
    <col min="13144" max="13144" width="9.140625" style="8"/>
    <col min="13145" max="13145" width="10.28515625" style="8" bestFit="1" customWidth="1"/>
    <col min="13146" max="13147" width="9.28515625" style="8" bestFit="1" customWidth="1"/>
    <col min="13148" max="13148" width="9.140625" style="8"/>
    <col min="13149" max="13149" width="10.28515625" style="8" bestFit="1" customWidth="1"/>
    <col min="13150" max="13151" width="9.28515625" style="8" bestFit="1" customWidth="1"/>
    <col min="13152" max="13152" width="9.140625" style="8"/>
    <col min="13153" max="13153" width="10.28515625" style="8" bestFit="1" customWidth="1"/>
    <col min="13154" max="13155" width="9.28515625" style="8" bestFit="1" customWidth="1"/>
    <col min="13156" max="13156" width="9.140625" style="8"/>
    <col min="13157" max="13157" width="10.28515625" style="8" bestFit="1" customWidth="1"/>
    <col min="13158" max="13159" width="9.28515625" style="8" bestFit="1" customWidth="1"/>
    <col min="13160" max="13160" width="9.140625" style="8"/>
    <col min="13161" max="13161" width="10.28515625" style="8" bestFit="1" customWidth="1"/>
    <col min="13162" max="13163" width="9.28515625" style="8" bestFit="1" customWidth="1"/>
    <col min="13164" max="13164" width="9.140625" style="8"/>
    <col min="13165" max="13165" width="10.28515625" style="8" bestFit="1" customWidth="1"/>
    <col min="13166" max="13167" width="9.28515625" style="8" bestFit="1" customWidth="1"/>
    <col min="13168" max="13168" width="9.140625" style="8"/>
    <col min="13169" max="13169" width="10.28515625" style="8" bestFit="1" customWidth="1"/>
    <col min="13170" max="13171" width="9.28515625" style="8" bestFit="1" customWidth="1"/>
    <col min="13172" max="13172" width="9.140625" style="8"/>
    <col min="13173" max="13173" width="10.28515625" style="8" bestFit="1" customWidth="1"/>
    <col min="13174" max="13175" width="9.28515625" style="8" bestFit="1" customWidth="1"/>
    <col min="13176" max="13176" width="9.140625" style="8"/>
    <col min="13177" max="13177" width="10.28515625" style="8" bestFit="1" customWidth="1"/>
    <col min="13178" max="13179" width="9.28515625" style="8" bestFit="1" customWidth="1"/>
    <col min="13180" max="13180" width="9.140625" style="8"/>
    <col min="13181" max="13181" width="10.28515625" style="8" bestFit="1" customWidth="1"/>
    <col min="13182" max="13183" width="9.28515625" style="8" bestFit="1" customWidth="1"/>
    <col min="13184" max="13184" width="9.140625" style="8"/>
    <col min="13185" max="13185" width="10.28515625" style="8" bestFit="1" customWidth="1"/>
    <col min="13186" max="13187" width="9.28515625" style="8" bestFit="1" customWidth="1"/>
    <col min="13188" max="13188" width="9.140625" style="8"/>
    <col min="13189" max="13189" width="10.28515625" style="8" bestFit="1" customWidth="1"/>
    <col min="13190" max="13191" width="9.28515625" style="8" bestFit="1" customWidth="1"/>
    <col min="13192" max="13192" width="9.140625" style="8"/>
    <col min="13193" max="13193" width="10.28515625" style="8" bestFit="1" customWidth="1"/>
    <col min="13194" max="13195" width="9.28515625" style="8" bestFit="1" customWidth="1"/>
    <col min="13196" max="13196" width="9.140625" style="8"/>
    <col min="13197" max="13197" width="10.28515625" style="8" bestFit="1" customWidth="1"/>
    <col min="13198" max="13199" width="9.28515625" style="8" bestFit="1" customWidth="1"/>
    <col min="13200" max="13200" width="9.140625" style="8"/>
    <col min="13201" max="13201" width="10.28515625" style="8" bestFit="1" customWidth="1"/>
    <col min="13202" max="13203" width="9.28515625" style="8" bestFit="1" customWidth="1"/>
    <col min="13204" max="13204" width="9.140625" style="8"/>
    <col min="13205" max="13205" width="10.28515625" style="8" bestFit="1" customWidth="1"/>
    <col min="13206" max="13207" width="9.28515625" style="8" bestFit="1" customWidth="1"/>
    <col min="13208" max="13208" width="9.140625" style="8"/>
    <col min="13209" max="13209" width="10.28515625" style="8" bestFit="1" customWidth="1"/>
    <col min="13210" max="13211" width="9.28515625" style="8" bestFit="1" customWidth="1"/>
    <col min="13212" max="13212" width="9.140625" style="8"/>
    <col min="13213" max="13213" width="10.28515625" style="8" bestFit="1" customWidth="1"/>
    <col min="13214" max="13215" width="9.28515625" style="8" bestFit="1" customWidth="1"/>
    <col min="13216" max="13216" width="9.140625" style="8"/>
    <col min="13217" max="13217" width="10.28515625" style="8" bestFit="1" customWidth="1"/>
    <col min="13218" max="13219" width="9.28515625" style="8" bestFit="1" customWidth="1"/>
    <col min="13220" max="13220" width="9.140625" style="8"/>
    <col min="13221" max="13221" width="10.28515625" style="8" bestFit="1" customWidth="1"/>
    <col min="13222" max="13223" width="9.28515625" style="8" bestFit="1" customWidth="1"/>
    <col min="13224" max="13224" width="9.140625" style="8"/>
    <col min="13225" max="13225" width="10.28515625" style="8" bestFit="1" customWidth="1"/>
    <col min="13226" max="13227" width="9.28515625" style="8" bestFit="1" customWidth="1"/>
    <col min="13228" max="13228" width="9.140625" style="8"/>
    <col min="13229" max="13229" width="10.28515625" style="8" bestFit="1" customWidth="1"/>
    <col min="13230" max="13231" width="9.28515625" style="8" bestFit="1" customWidth="1"/>
    <col min="13232" max="13232" width="9.140625" style="8"/>
    <col min="13233" max="13233" width="10.28515625" style="8" bestFit="1" customWidth="1"/>
    <col min="13234" max="13235" width="9.28515625" style="8" bestFit="1" customWidth="1"/>
    <col min="13236" max="13236" width="9.140625" style="8"/>
    <col min="13237" max="13237" width="10.28515625" style="8" bestFit="1" customWidth="1"/>
    <col min="13238" max="13239" width="9.28515625" style="8" bestFit="1" customWidth="1"/>
    <col min="13240" max="13240" width="9.140625" style="8"/>
    <col min="13241" max="13241" width="10.28515625" style="8" bestFit="1" customWidth="1"/>
    <col min="13242" max="13243" width="9.28515625" style="8" bestFit="1" customWidth="1"/>
    <col min="13244" max="13244" width="9.140625" style="8"/>
    <col min="13245" max="13245" width="10.28515625" style="8" bestFit="1" customWidth="1"/>
    <col min="13246" max="13247" width="9.28515625" style="8" bestFit="1" customWidth="1"/>
    <col min="13248" max="13248" width="9.140625" style="8"/>
    <col min="13249" max="13249" width="10.28515625" style="8" bestFit="1" customWidth="1"/>
    <col min="13250" max="13251" width="9.28515625" style="8" bestFit="1" customWidth="1"/>
    <col min="13252" max="13252" width="9.140625" style="8"/>
    <col min="13253" max="13253" width="10.28515625" style="8" bestFit="1" customWidth="1"/>
    <col min="13254" max="13255" width="9.28515625" style="8" bestFit="1" customWidth="1"/>
    <col min="13256" max="13256" width="9.140625" style="8"/>
    <col min="13257" max="13257" width="10.28515625" style="8" bestFit="1" customWidth="1"/>
    <col min="13258" max="13259" width="9.28515625" style="8" bestFit="1" customWidth="1"/>
    <col min="13260" max="13260" width="9.140625" style="8"/>
    <col min="13261" max="13261" width="10.28515625" style="8" bestFit="1" customWidth="1"/>
    <col min="13262" max="13263" width="9.28515625" style="8" bestFit="1" customWidth="1"/>
    <col min="13264" max="13264" width="9.140625" style="8"/>
    <col min="13265" max="13265" width="10.28515625" style="8" bestFit="1" customWidth="1"/>
    <col min="13266" max="13267" width="9.28515625" style="8" bestFit="1" customWidth="1"/>
    <col min="13268" max="13268" width="9.140625" style="8"/>
    <col min="13269" max="13269" width="10.28515625" style="8" bestFit="1" customWidth="1"/>
    <col min="13270" max="13271" width="9.28515625" style="8" bestFit="1" customWidth="1"/>
    <col min="13272" max="13272" width="9.140625" style="8"/>
    <col min="13273" max="13273" width="10.28515625" style="8" bestFit="1" customWidth="1"/>
    <col min="13274" max="13275" width="9.28515625" style="8" bestFit="1" customWidth="1"/>
    <col min="13276" max="13276" width="9.140625" style="8"/>
    <col min="13277" max="13277" width="10.28515625" style="8" bestFit="1" customWidth="1"/>
    <col min="13278" max="13279" width="9.28515625" style="8" bestFit="1" customWidth="1"/>
    <col min="13280" max="13280" width="9.140625" style="8"/>
    <col min="13281" max="13281" width="10.28515625" style="8" bestFit="1" customWidth="1"/>
    <col min="13282" max="13283" width="9.28515625" style="8" bestFit="1" customWidth="1"/>
    <col min="13284" max="13284" width="9.140625" style="8"/>
    <col min="13285" max="13285" width="10.28515625" style="8" bestFit="1" customWidth="1"/>
    <col min="13286" max="13287" width="9.28515625" style="8" bestFit="1" customWidth="1"/>
    <col min="13288" max="13288" width="9.140625" style="8"/>
    <col min="13289" max="13289" width="10.28515625" style="8" bestFit="1" customWidth="1"/>
    <col min="13290" max="13291" width="9.28515625" style="8" bestFit="1" customWidth="1"/>
    <col min="13292" max="13292" width="9.140625" style="8"/>
    <col min="13293" max="13293" width="10.28515625" style="8" bestFit="1" customWidth="1"/>
    <col min="13294" max="13295" width="9.28515625" style="8" bestFit="1" customWidth="1"/>
    <col min="13296" max="13296" width="9.140625" style="8"/>
    <col min="13297" max="13297" width="10.28515625" style="8" bestFit="1" customWidth="1"/>
    <col min="13298" max="13299" width="9.28515625" style="8" bestFit="1" customWidth="1"/>
    <col min="13300" max="13300" width="9.140625" style="8"/>
    <col min="13301" max="13301" width="10.28515625" style="8" bestFit="1" customWidth="1"/>
    <col min="13302" max="13303" width="9.28515625" style="8" bestFit="1" customWidth="1"/>
    <col min="13304" max="13304" width="9.140625" style="8"/>
    <col min="13305" max="13305" width="10.28515625" style="8" bestFit="1" customWidth="1"/>
    <col min="13306" max="13307" width="9.28515625" style="8" bestFit="1" customWidth="1"/>
    <col min="13308" max="13308" width="9.140625" style="8"/>
    <col min="13309" max="13309" width="10.28515625" style="8" bestFit="1" customWidth="1"/>
    <col min="13310" max="13311" width="9.28515625" style="8" bestFit="1" customWidth="1"/>
    <col min="13312" max="13312" width="9.140625" style="8"/>
    <col min="13313" max="13313" width="10.28515625" style="8" bestFit="1" customWidth="1"/>
    <col min="13314" max="13315" width="9.28515625" style="8" bestFit="1" customWidth="1"/>
    <col min="13316" max="13316" width="9.140625" style="8"/>
    <col min="13317" max="13317" width="10.28515625" style="8" bestFit="1" customWidth="1"/>
    <col min="13318" max="13319" width="9.28515625" style="8" bestFit="1" customWidth="1"/>
    <col min="13320" max="13320" width="9.140625" style="8"/>
    <col min="13321" max="13321" width="10.28515625" style="8" bestFit="1" customWidth="1"/>
    <col min="13322" max="13323" width="9.28515625" style="8" bestFit="1" customWidth="1"/>
    <col min="13324" max="13324" width="9.140625" style="8"/>
    <col min="13325" max="13325" width="10.28515625" style="8" bestFit="1" customWidth="1"/>
    <col min="13326" max="13327" width="9.28515625" style="8" bestFit="1" customWidth="1"/>
    <col min="13328" max="13328" width="9.140625" style="8"/>
    <col min="13329" max="13329" width="10.28515625" style="8" bestFit="1" customWidth="1"/>
    <col min="13330" max="13331" width="9.28515625" style="8" bestFit="1" customWidth="1"/>
    <col min="13332" max="13332" width="9.140625" style="8"/>
    <col min="13333" max="13333" width="10.28515625" style="8" bestFit="1" customWidth="1"/>
    <col min="13334" max="13335" width="9.28515625" style="8" bestFit="1" customWidth="1"/>
    <col min="13336" max="13336" width="9.140625" style="8"/>
    <col min="13337" max="13337" width="10.28515625" style="8" bestFit="1" customWidth="1"/>
    <col min="13338" max="13339" width="9.28515625" style="8" bestFit="1" customWidth="1"/>
    <col min="13340" max="13340" width="9.140625" style="8"/>
    <col min="13341" max="13341" width="10.28515625" style="8" bestFit="1" customWidth="1"/>
    <col min="13342" max="13343" width="9.28515625" style="8" bestFit="1" customWidth="1"/>
    <col min="13344" max="13344" width="9.140625" style="8"/>
    <col min="13345" max="13345" width="10.28515625" style="8" bestFit="1" customWidth="1"/>
    <col min="13346" max="13347" width="9.28515625" style="8" bestFit="1" customWidth="1"/>
    <col min="13348" max="13348" width="9.140625" style="8"/>
    <col min="13349" max="13349" width="10.28515625" style="8" bestFit="1" customWidth="1"/>
    <col min="13350" max="13351" width="9.28515625" style="8" bestFit="1" customWidth="1"/>
    <col min="13352" max="13352" width="9.140625" style="8"/>
    <col min="13353" max="13353" width="10.28515625" style="8" bestFit="1" customWidth="1"/>
    <col min="13354" max="13355" width="9.28515625" style="8" bestFit="1" customWidth="1"/>
    <col min="13356" max="13356" width="9.140625" style="8"/>
    <col min="13357" max="13357" width="10.28515625" style="8" bestFit="1" customWidth="1"/>
    <col min="13358" max="13359" width="9.28515625" style="8" bestFit="1" customWidth="1"/>
    <col min="13360" max="13360" width="9.140625" style="8"/>
    <col min="13361" max="13361" width="10.28515625" style="8" bestFit="1" customWidth="1"/>
    <col min="13362" max="13363" width="9.28515625" style="8" bestFit="1" customWidth="1"/>
    <col min="13364" max="13364" width="9.140625" style="8"/>
    <col min="13365" max="13365" width="10.28515625" style="8" bestFit="1" customWidth="1"/>
    <col min="13366" max="13367" width="9.28515625" style="8" bestFit="1" customWidth="1"/>
    <col min="13368" max="13368" width="9.140625" style="8"/>
    <col min="13369" max="13369" width="10.28515625" style="8" bestFit="1" customWidth="1"/>
    <col min="13370" max="13371" width="9.28515625" style="8" bestFit="1" customWidth="1"/>
    <col min="13372" max="13372" width="9.140625" style="8"/>
    <col min="13373" max="13373" width="10.28515625" style="8" bestFit="1" customWidth="1"/>
    <col min="13374" max="13375" width="9.28515625" style="8" bestFit="1" customWidth="1"/>
    <col min="13376" max="13376" width="9.140625" style="8"/>
    <col min="13377" max="13377" width="10.28515625" style="8" bestFit="1" customWidth="1"/>
    <col min="13378" max="13379" width="9.28515625" style="8" bestFit="1" customWidth="1"/>
    <col min="13380" max="13380" width="9.140625" style="8"/>
    <col min="13381" max="13381" width="10.28515625" style="8" bestFit="1" customWidth="1"/>
    <col min="13382" max="13383" width="9.28515625" style="8" bestFit="1" customWidth="1"/>
    <col min="13384" max="13384" width="9.140625" style="8"/>
    <col min="13385" max="13385" width="10.28515625" style="8" bestFit="1" customWidth="1"/>
    <col min="13386" max="13387" width="9.28515625" style="8" bestFit="1" customWidth="1"/>
    <col min="13388" max="13388" width="9.140625" style="8"/>
    <col min="13389" max="13389" width="10.28515625" style="8" bestFit="1" customWidth="1"/>
    <col min="13390" max="13391" width="9.28515625" style="8" bestFit="1" customWidth="1"/>
    <col min="13392" max="13392" width="9.140625" style="8"/>
    <col min="13393" max="13393" width="10.28515625" style="8" bestFit="1" customWidth="1"/>
    <col min="13394" max="13395" width="9.28515625" style="8" bestFit="1" customWidth="1"/>
    <col min="13396" max="13396" width="9.140625" style="8"/>
    <col min="13397" max="13397" width="10.28515625" style="8" bestFit="1" customWidth="1"/>
    <col min="13398" max="13399" width="9.28515625" style="8" bestFit="1" customWidth="1"/>
    <col min="13400" max="13400" width="9.140625" style="8"/>
    <col min="13401" max="13401" width="10.28515625" style="8" bestFit="1" customWidth="1"/>
    <col min="13402" max="13403" width="9.28515625" style="8" bestFit="1" customWidth="1"/>
    <col min="13404" max="13404" width="9.140625" style="8"/>
    <col min="13405" max="13405" width="10.28515625" style="8" bestFit="1" customWidth="1"/>
    <col min="13406" max="13407" width="9.28515625" style="8" bestFit="1" customWidth="1"/>
    <col min="13408" max="13408" width="9.140625" style="8"/>
    <col min="13409" max="13409" width="10.28515625" style="8" bestFit="1" customWidth="1"/>
    <col min="13410" max="13411" width="9.28515625" style="8" bestFit="1" customWidth="1"/>
    <col min="13412" max="13412" width="9.140625" style="8"/>
    <col min="13413" max="13413" width="10.28515625" style="8" bestFit="1" customWidth="1"/>
    <col min="13414" max="13415" width="9.28515625" style="8" bestFit="1" customWidth="1"/>
    <col min="13416" max="13416" width="9.140625" style="8"/>
    <col min="13417" max="13417" width="10.28515625" style="8" bestFit="1" customWidth="1"/>
    <col min="13418" max="13419" width="9.28515625" style="8" bestFit="1" customWidth="1"/>
    <col min="13420" max="13420" width="9.140625" style="8"/>
    <col min="13421" max="13421" width="10.28515625" style="8" bestFit="1" customWidth="1"/>
    <col min="13422" max="13423" width="9.28515625" style="8" bestFit="1" customWidth="1"/>
    <col min="13424" max="13424" width="9.140625" style="8"/>
    <col min="13425" max="13425" width="10.28515625" style="8" bestFit="1" customWidth="1"/>
    <col min="13426" max="13427" width="9.28515625" style="8" bestFit="1" customWidth="1"/>
    <col min="13428" max="13428" width="9.140625" style="8"/>
    <col min="13429" max="13429" width="10.28515625" style="8" bestFit="1" customWidth="1"/>
    <col min="13430" max="13431" width="9.28515625" style="8" bestFit="1" customWidth="1"/>
    <col min="13432" max="13432" width="9.140625" style="8"/>
    <col min="13433" max="13433" width="10.28515625" style="8" bestFit="1" customWidth="1"/>
    <col min="13434" max="13435" width="9.28515625" style="8" bestFit="1" customWidth="1"/>
    <col min="13436" max="13436" width="9.140625" style="8"/>
    <col min="13437" max="13437" width="10.28515625" style="8" bestFit="1" customWidth="1"/>
    <col min="13438" max="13439" width="9.28515625" style="8" bestFit="1" customWidth="1"/>
    <col min="13440" max="13440" width="9.140625" style="8"/>
    <col min="13441" max="13441" width="10.28515625" style="8" bestFit="1" customWidth="1"/>
    <col min="13442" max="13443" width="9.28515625" style="8" bestFit="1" customWidth="1"/>
    <col min="13444" max="13444" width="9.140625" style="8"/>
    <col min="13445" max="13445" width="10.28515625" style="8" bestFit="1" customWidth="1"/>
    <col min="13446" max="13447" width="9.28515625" style="8" bestFit="1" customWidth="1"/>
    <col min="13448" max="13448" width="9.140625" style="8"/>
    <col min="13449" max="13449" width="10.28515625" style="8" bestFit="1" customWidth="1"/>
    <col min="13450" max="13451" width="9.28515625" style="8" bestFit="1" customWidth="1"/>
    <col min="13452" max="13452" width="9.140625" style="8"/>
    <col min="13453" max="13453" width="10.28515625" style="8" bestFit="1" customWidth="1"/>
    <col min="13454" max="13455" width="9.28515625" style="8" bestFit="1" customWidth="1"/>
    <col min="13456" max="13456" width="9.140625" style="8"/>
    <col min="13457" max="13457" width="10.28515625" style="8" bestFit="1" customWidth="1"/>
    <col min="13458" max="13459" width="9.28515625" style="8" bestFit="1" customWidth="1"/>
    <col min="13460" max="13460" width="9.140625" style="8"/>
    <col min="13461" max="13461" width="10.28515625" style="8" bestFit="1" customWidth="1"/>
    <col min="13462" max="13463" width="9.28515625" style="8" bestFit="1" customWidth="1"/>
    <col min="13464" max="13464" width="9.140625" style="8"/>
    <col min="13465" max="13465" width="10.28515625" style="8" bestFit="1" customWidth="1"/>
    <col min="13466" max="13467" width="9.28515625" style="8" bestFit="1" customWidth="1"/>
    <col min="13468" max="13468" width="9.140625" style="8"/>
    <col min="13469" max="13469" width="10.28515625" style="8" bestFit="1" customWidth="1"/>
    <col min="13470" max="13471" width="9.28515625" style="8" bestFit="1" customWidth="1"/>
    <col min="13472" max="13472" width="9.140625" style="8"/>
    <col min="13473" max="13473" width="10.28515625" style="8" bestFit="1" customWidth="1"/>
    <col min="13474" max="13475" width="9.28515625" style="8" bestFit="1" customWidth="1"/>
    <col min="13476" max="13476" width="9.140625" style="8"/>
    <col min="13477" max="13477" width="10.28515625" style="8" bestFit="1" customWidth="1"/>
    <col min="13478" max="13479" width="9.28515625" style="8" bestFit="1" customWidth="1"/>
    <col min="13480" max="13480" width="9.140625" style="8"/>
    <col min="13481" max="13481" width="10.28515625" style="8" bestFit="1" customWidth="1"/>
    <col min="13482" max="13483" width="9.28515625" style="8" bestFit="1" customWidth="1"/>
    <col min="13484" max="13484" width="9.140625" style="8"/>
    <col min="13485" max="13485" width="10.28515625" style="8" bestFit="1" customWidth="1"/>
    <col min="13486" max="13487" width="9.28515625" style="8" bestFit="1" customWidth="1"/>
    <col min="13488" max="13488" width="9.140625" style="8"/>
    <col min="13489" max="13489" width="10.28515625" style="8" bestFit="1" customWidth="1"/>
    <col min="13490" max="13491" width="9.28515625" style="8" bestFit="1" customWidth="1"/>
    <col min="13492" max="13492" width="9.140625" style="8"/>
    <col min="13493" max="13493" width="10.28515625" style="8" bestFit="1" customWidth="1"/>
    <col min="13494" max="13495" width="9.28515625" style="8" bestFit="1" customWidth="1"/>
    <col min="13496" max="13496" width="9.140625" style="8"/>
    <col min="13497" max="13497" width="10.28515625" style="8" bestFit="1" customWidth="1"/>
    <col min="13498" max="13499" width="9.28515625" style="8" bestFit="1" customWidth="1"/>
    <col min="13500" max="13500" width="9.140625" style="8"/>
    <col min="13501" max="13501" width="10.28515625" style="8" bestFit="1" customWidth="1"/>
    <col min="13502" max="13503" width="9.28515625" style="8" bestFit="1" customWidth="1"/>
    <col min="13504" max="13504" width="9.140625" style="8"/>
    <col min="13505" max="13505" width="10.28515625" style="8" bestFit="1" customWidth="1"/>
    <col min="13506" max="13507" width="9.28515625" style="8" bestFit="1" customWidth="1"/>
    <col min="13508" max="13508" width="9.140625" style="8"/>
    <col min="13509" max="13509" width="10.28515625" style="8" bestFit="1" customWidth="1"/>
    <col min="13510" max="13511" width="9.28515625" style="8" bestFit="1" customWidth="1"/>
    <col min="13512" max="13512" width="9.140625" style="8"/>
    <col min="13513" max="13513" width="10.28515625" style="8" bestFit="1" customWidth="1"/>
    <col min="13514" max="13515" width="9.28515625" style="8" bestFit="1" customWidth="1"/>
    <col min="13516" max="13516" width="9.140625" style="8"/>
    <col min="13517" max="13517" width="10.28515625" style="8" bestFit="1" customWidth="1"/>
    <col min="13518" max="13519" width="9.28515625" style="8" bestFit="1" customWidth="1"/>
    <col min="13520" max="13520" width="9.140625" style="8"/>
    <col min="13521" max="13521" width="10.28515625" style="8" bestFit="1" customWidth="1"/>
    <col min="13522" max="13523" width="9.28515625" style="8" bestFit="1" customWidth="1"/>
    <col min="13524" max="13524" width="9.140625" style="8"/>
    <col min="13525" max="13525" width="10.28515625" style="8" bestFit="1" customWidth="1"/>
    <col min="13526" max="13527" width="9.28515625" style="8" bestFit="1" customWidth="1"/>
    <col min="13528" max="13528" width="9.140625" style="8"/>
    <col min="13529" max="13529" width="10.28515625" style="8" bestFit="1" customWidth="1"/>
    <col min="13530" max="13531" width="9.28515625" style="8" bestFit="1" customWidth="1"/>
    <col min="13532" max="13532" width="9.140625" style="8"/>
    <col min="13533" max="13533" width="10.28515625" style="8" bestFit="1" customWidth="1"/>
    <col min="13534" max="13535" width="9.28515625" style="8" bestFit="1" customWidth="1"/>
    <col min="13536" max="13536" width="9.140625" style="8"/>
    <col min="13537" max="13537" width="10.28515625" style="8" bestFit="1" customWidth="1"/>
    <col min="13538" max="13539" width="9.28515625" style="8" bestFit="1" customWidth="1"/>
    <col min="13540" max="13540" width="9.140625" style="8"/>
    <col min="13541" max="13541" width="10.28515625" style="8" bestFit="1" customWidth="1"/>
    <col min="13542" max="13543" width="9.28515625" style="8" bestFit="1" customWidth="1"/>
    <col min="13544" max="13544" width="9.140625" style="8"/>
    <col min="13545" max="13545" width="10.28515625" style="8" bestFit="1" customWidth="1"/>
    <col min="13546" max="13547" width="9.28515625" style="8" bestFit="1" customWidth="1"/>
    <col min="13548" max="13548" width="9.140625" style="8"/>
    <col min="13549" max="13549" width="10.28515625" style="8" bestFit="1" customWidth="1"/>
    <col min="13550" max="13551" width="9.28515625" style="8" bestFit="1" customWidth="1"/>
    <col min="13552" max="13552" width="9.140625" style="8"/>
    <col min="13553" max="13553" width="10.28515625" style="8" bestFit="1" customWidth="1"/>
    <col min="13554" max="13555" width="9.28515625" style="8" bestFit="1" customWidth="1"/>
    <col min="13556" max="13556" width="9.140625" style="8"/>
    <col min="13557" max="13557" width="10.28515625" style="8" bestFit="1" customWidth="1"/>
    <col min="13558" max="13559" width="9.28515625" style="8" bestFit="1" customWidth="1"/>
    <col min="13560" max="13560" width="9.140625" style="8"/>
    <col min="13561" max="13561" width="10.28515625" style="8" bestFit="1" customWidth="1"/>
    <col min="13562" max="13563" width="9.28515625" style="8" bestFit="1" customWidth="1"/>
    <col min="13564" max="13564" width="9.140625" style="8"/>
    <col min="13565" max="13565" width="10.28515625" style="8" bestFit="1" customWidth="1"/>
    <col min="13566" max="13567" width="9.28515625" style="8" bestFit="1" customWidth="1"/>
    <col min="13568" max="13568" width="9.140625" style="8"/>
    <col min="13569" max="13569" width="10.28515625" style="8" bestFit="1" customWidth="1"/>
    <col min="13570" max="13571" width="9.28515625" style="8" bestFit="1" customWidth="1"/>
    <col min="13572" max="13572" width="9.140625" style="8"/>
    <col min="13573" max="13573" width="10.28515625" style="8" bestFit="1" customWidth="1"/>
    <col min="13574" max="13575" width="9.28515625" style="8" bestFit="1" customWidth="1"/>
    <col min="13576" max="13576" width="9.140625" style="8"/>
    <col min="13577" max="13577" width="10.28515625" style="8" bestFit="1" customWidth="1"/>
    <col min="13578" max="13579" width="9.28515625" style="8" bestFit="1" customWidth="1"/>
    <col min="13580" max="13580" width="9.140625" style="8"/>
    <col min="13581" max="13581" width="10.28515625" style="8" bestFit="1" customWidth="1"/>
    <col min="13582" max="13583" width="9.28515625" style="8" bestFit="1" customWidth="1"/>
    <col min="13584" max="13584" width="9.140625" style="8"/>
    <col min="13585" max="13585" width="10.28515625" style="8" bestFit="1" customWidth="1"/>
    <col min="13586" max="13587" width="9.28515625" style="8" bestFit="1" customWidth="1"/>
    <col min="13588" max="13588" width="9.140625" style="8"/>
    <col min="13589" max="13589" width="10.28515625" style="8" bestFit="1" customWidth="1"/>
    <col min="13590" max="13591" width="9.28515625" style="8" bestFit="1" customWidth="1"/>
    <col min="13592" max="13592" width="9.140625" style="8"/>
    <col min="13593" max="13593" width="10.28515625" style="8" bestFit="1" customWidth="1"/>
    <col min="13594" max="13595" width="9.28515625" style="8" bestFit="1" customWidth="1"/>
    <col min="13596" max="13596" width="9.140625" style="8"/>
    <col min="13597" max="13597" width="10.28515625" style="8" bestFit="1" customWidth="1"/>
    <col min="13598" max="13599" width="9.28515625" style="8" bestFit="1" customWidth="1"/>
    <col min="13600" max="13600" width="9.140625" style="8"/>
    <col min="13601" max="13601" width="10.28515625" style="8" bestFit="1" customWidth="1"/>
    <col min="13602" max="13603" width="9.28515625" style="8" bestFit="1" customWidth="1"/>
    <col min="13604" max="13604" width="9.140625" style="8"/>
    <col min="13605" max="13605" width="10.28515625" style="8" bestFit="1" customWidth="1"/>
    <col min="13606" max="13607" width="9.28515625" style="8" bestFit="1" customWidth="1"/>
    <col min="13608" max="13608" width="9.140625" style="8"/>
    <col min="13609" max="13609" width="10.28515625" style="8" bestFit="1" customWidth="1"/>
    <col min="13610" max="13611" width="9.28515625" style="8" bestFit="1" customWidth="1"/>
    <col min="13612" max="13612" width="9.140625" style="8"/>
    <col min="13613" max="13613" width="10.28515625" style="8" bestFit="1" customWidth="1"/>
    <col min="13614" max="13615" width="9.28515625" style="8" bestFit="1" customWidth="1"/>
    <col min="13616" max="13616" width="9.140625" style="8"/>
    <col min="13617" max="13617" width="10.28515625" style="8" bestFit="1" customWidth="1"/>
    <col min="13618" max="13619" width="9.28515625" style="8" bestFit="1" customWidth="1"/>
    <col min="13620" max="13620" width="9.140625" style="8"/>
    <col min="13621" max="13621" width="10.28515625" style="8" bestFit="1" customWidth="1"/>
    <col min="13622" max="13623" width="9.28515625" style="8" bestFit="1" customWidth="1"/>
    <col min="13624" max="13624" width="9.140625" style="8"/>
    <col min="13625" max="13625" width="10.28515625" style="8" bestFit="1" customWidth="1"/>
    <col min="13626" max="13627" width="9.28515625" style="8" bestFit="1" customWidth="1"/>
    <col min="13628" max="13628" width="9.140625" style="8"/>
    <col min="13629" max="13629" width="10.28515625" style="8" bestFit="1" customWidth="1"/>
    <col min="13630" max="13631" width="9.28515625" style="8" bestFit="1" customWidth="1"/>
    <col min="13632" max="13632" width="9.140625" style="8"/>
    <col min="13633" max="13633" width="10.28515625" style="8" bestFit="1" customWidth="1"/>
    <col min="13634" max="13635" width="9.28515625" style="8" bestFit="1" customWidth="1"/>
    <col min="13636" max="13636" width="9.140625" style="8"/>
    <col min="13637" max="13637" width="10.28515625" style="8" bestFit="1" customWidth="1"/>
    <col min="13638" max="13639" width="9.28515625" style="8" bestFit="1" customWidth="1"/>
    <col min="13640" max="13640" width="9.140625" style="8"/>
    <col min="13641" max="13641" width="10.28515625" style="8" bestFit="1" customWidth="1"/>
    <col min="13642" max="13643" width="9.28515625" style="8" bestFit="1" customWidth="1"/>
    <col min="13644" max="13644" width="9.140625" style="8"/>
    <col min="13645" max="13645" width="10.28515625" style="8" bestFit="1" customWidth="1"/>
    <col min="13646" max="13647" width="9.28515625" style="8" bestFit="1" customWidth="1"/>
    <col min="13648" max="13648" width="9.140625" style="8"/>
    <col min="13649" max="13649" width="10.28515625" style="8" bestFit="1" customWidth="1"/>
    <col min="13650" max="13651" width="9.28515625" style="8" bestFit="1" customWidth="1"/>
    <col min="13652" max="13652" width="9.140625" style="8"/>
    <col min="13653" max="13653" width="10.28515625" style="8" bestFit="1" customWidth="1"/>
    <col min="13654" max="13655" width="9.28515625" style="8" bestFit="1" customWidth="1"/>
    <col min="13656" max="13656" width="9.140625" style="8"/>
    <col min="13657" max="13657" width="10.28515625" style="8" bestFit="1" customWidth="1"/>
    <col min="13658" max="13659" width="9.28515625" style="8" bestFit="1" customWidth="1"/>
    <col min="13660" max="13660" width="9.140625" style="8"/>
    <col min="13661" max="13661" width="10.28515625" style="8" bestFit="1" customWidth="1"/>
    <col min="13662" max="13663" width="9.28515625" style="8" bestFit="1" customWidth="1"/>
    <col min="13664" max="13664" width="9.140625" style="8"/>
    <col min="13665" max="13665" width="10.28515625" style="8" bestFit="1" customWidth="1"/>
    <col min="13666" max="13667" width="9.28515625" style="8" bestFit="1" customWidth="1"/>
    <col min="13668" max="13668" width="9.140625" style="8"/>
    <col min="13669" max="13669" width="10.28515625" style="8" bestFit="1" customWidth="1"/>
    <col min="13670" max="13671" width="9.28515625" style="8" bestFit="1" customWidth="1"/>
    <col min="13672" max="13672" width="9.140625" style="8"/>
    <col min="13673" max="13673" width="10.28515625" style="8" bestFit="1" customWidth="1"/>
    <col min="13674" max="13675" width="9.28515625" style="8" bestFit="1" customWidth="1"/>
    <col min="13676" max="13676" width="9.140625" style="8"/>
    <col min="13677" max="13677" width="10.28515625" style="8" bestFit="1" customWidth="1"/>
    <col min="13678" max="13679" width="9.28515625" style="8" bestFit="1" customWidth="1"/>
    <col min="13680" max="13680" width="9.140625" style="8"/>
    <col min="13681" max="13681" width="10.28515625" style="8" bestFit="1" customWidth="1"/>
    <col min="13682" max="13683" width="9.28515625" style="8" bestFit="1" customWidth="1"/>
    <col min="13684" max="13684" width="9.140625" style="8"/>
    <col min="13685" max="13685" width="10.28515625" style="8" bestFit="1" customWidth="1"/>
    <col min="13686" max="13687" width="9.28515625" style="8" bestFit="1" customWidth="1"/>
    <col min="13688" max="13688" width="9.140625" style="8"/>
    <col min="13689" max="13689" width="10.28515625" style="8" bestFit="1" customWidth="1"/>
    <col min="13690" max="13691" width="9.28515625" style="8" bestFit="1" customWidth="1"/>
    <col min="13692" max="13692" width="9.140625" style="8"/>
    <col min="13693" max="13693" width="10.28515625" style="8" bestFit="1" customWidth="1"/>
    <col min="13694" max="13695" width="9.28515625" style="8" bestFit="1" customWidth="1"/>
    <col min="13696" max="13696" width="9.140625" style="8"/>
    <col min="13697" max="13697" width="10.28515625" style="8" bestFit="1" customWidth="1"/>
    <col min="13698" max="13699" width="9.28515625" style="8" bestFit="1" customWidth="1"/>
    <col min="13700" max="13700" width="9.140625" style="8"/>
    <col min="13701" max="13701" width="10.28515625" style="8" bestFit="1" customWidth="1"/>
    <col min="13702" max="13703" width="9.28515625" style="8" bestFit="1" customWidth="1"/>
    <col min="13704" max="13704" width="9.140625" style="8"/>
    <col min="13705" max="13705" width="10.28515625" style="8" bestFit="1" customWidth="1"/>
    <col min="13706" max="13707" width="9.28515625" style="8" bestFit="1" customWidth="1"/>
    <col min="13708" max="13708" width="9.140625" style="8"/>
    <col min="13709" max="13709" width="10.28515625" style="8" bestFit="1" customWidth="1"/>
    <col min="13710" max="13711" width="9.28515625" style="8" bestFit="1" customWidth="1"/>
    <col min="13712" max="13712" width="9.140625" style="8"/>
    <col min="13713" max="13713" width="10.28515625" style="8" bestFit="1" customWidth="1"/>
    <col min="13714" max="13715" width="9.28515625" style="8" bestFit="1" customWidth="1"/>
    <col min="13716" max="13716" width="9.140625" style="8"/>
    <col min="13717" max="13717" width="10.28515625" style="8" bestFit="1" customWidth="1"/>
    <col min="13718" max="13719" width="9.28515625" style="8" bestFit="1" customWidth="1"/>
    <col min="13720" max="13720" width="9.140625" style="8"/>
    <col min="13721" max="13721" width="10.28515625" style="8" bestFit="1" customWidth="1"/>
    <col min="13722" max="13723" width="9.28515625" style="8" bestFit="1" customWidth="1"/>
    <col min="13724" max="13724" width="9.140625" style="8"/>
    <col min="13725" max="13725" width="10.28515625" style="8" bestFit="1" customWidth="1"/>
    <col min="13726" max="13727" width="9.28515625" style="8" bestFit="1" customWidth="1"/>
    <col min="13728" max="13728" width="9.140625" style="8"/>
    <col min="13729" max="13729" width="10.28515625" style="8" bestFit="1" customWidth="1"/>
    <col min="13730" max="13731" width="9.28515625" style="8" bestFit="1" customWidth="1"/>
    <col min="13732" max="13732" width="9.140625" style="8"/>
    <col min="13733" max="13733" width="10.28515625" style="8" bestFit="1" customWidth="1"/>
    <col min="13734" max="13735" width="9.28515625" style="8" bestFit="1" customWidth="1"/>
    <col min="13736" max="13736" width="9.140625" style="8"/>
    <col min="13737" max="13737" width="10.28515625" style="8" bestFit="1" customWidth="1"/>
    <col min="13738" max="13739" width="9.28515625" style="8" bestFit="1" customWidth="1"/>
    <col min="13740" max="13740" width="9.140625" style="8"/>
    <col min="13741" max="13741" width="10.28515625" style="8" bestFit="1" customWidth="1"/>
    <col min="13742" max="13743" width="9.28515625" style="8" bestFit="1" customWidth="1"/>
    <col min="13744" max="13744" width="9.140625" style="8"/>
    <col min="13745" max="13745" width="10.28515625" style="8" bestFit="1" customWidth="1"/>
    <col min="13746" max="13747" width="9.28515625" style="8" bestFit="1" customWidth="1"/>
    <col min="13748" max="13748" width="9.140625" style="8"/>
    <col min="13749" max="13749" width="10.28515625" style="8" bestFit="1" customWidth="1"/>
    <col min="13750" max="13751" width="9.28515625" style="8" bestFit="1" customWidth="1"/>
    <col min="13752" max="13752" width="9.140625" style="8"/>
    <col min="13753" max="13753" width="10.28515625" style="8" bestFit="1" customWidth="1"/>
    <col min="13754" max="13755" width="9.28515625" style="8" bestFit="1" customWidth="1"/>
    <col min="13756" max="13756" width="9.140625" style="8"/>
    <col min="13757" max="13757" width="10.28515625" style="8" bestFit="1" customWidth="1"/>
    <col min="13758" max="13759" width="9.28515625" style="8" bestFit="1" customWidth="1"/>
    <col min="13760" max="13760" width="9.140625" style="8"/>
    <col min="13761" max="13761" width="10.28515625" style="8" bestFit="1" customWidth="1"/>
    <col min="13762" max="13763" width="9.28515625" style="8" bestFit="1" customWidth="1"/>
    <col min="13764" max="13764" width="9.140625" style="8"/>
    <col min="13765" max="13765" width="10.28515625" style="8" bestFit="1" customWidth="1"/>
    <col min="13766" max="13767" width="9.28515625" style="8" bestFit="1" customWidth="1"/>
    <col min="13768" max="13768" width="9.140625" style="8"/>
    <col min="13769" max="13769" width="10.28515625" style="8" bestFit="1" customWidth="1"/>
    <col min="13770" max="13771" width="9.28515625" style="8" bestFit="1" customWidth="1"/>
    <col min="13772" max="13772" width="9.140625" style="8"/>
    <col min="13773" max="13773" width="10.28515625" style="8" bestFit="1" customWidth="1"/>
    <col min="13774" max="13775" width="9.28515625" style="8" bestFit="1" customWidth="1"/>
    <col min="13776" max="13776" width="9.140625" style="8"/>
    <col min="13777" max="13777" width="10.28515625" style="8" bestFit="1" customWidth="1"/>
    <col min="13778" max="13779" width="9.28515625" style="8" bestFit="1" customWidth="1"/>
    <col min="13780" max="13780" width="9.140625" style="8"/>
    <col min="13781" max="13781" width="10.28515625" style="8" bestFit="1" customWidth="1"/>
    <col min="13782" max="13783" width="9.28515625" style="8" bestFit="1" customWidth="1"/>
    <col min="13784" max="13784" width="9.140625" style="8"/>
    <col min="13785" max="13785" width="10.28515625" style="8" bestFit="1" customWidth="1"/>
    <col min="13786" max="13787" width="9.28515625" style="8" bestFit="1" customWidth="1"/>
    <col min="13788" max="13788" width="9.140625" style="8"/>
    <col min="13789" max="13789" width="10.28515625" style="8" bestFit="1" customWidth="1"/>
    <col min="13790" max="13791" width="9.28515625" style="8" bestFit="1" customWidth="1"/>
    <col min="13792" max="13792" width="9.140625" style="8"/>
    <col min="13793" max="13793" width="10.28515625" style="8" bestFit="1" customWidth="1"/>
    <col min="13794" max="13795" width="9.28515625" style="8" bestFit="1" customWidth="1"/>
    <col min="13796" max="13796" width="9.140625" style="8"/>
    <col min="13797" max="13797" width="10.28515625" style="8" bestFit="1" customWidth="1"/>
    <col min="13798" max="13799" width="9.28515625" style="8" bestFit="1" customWidth="1"/>
    <col min="13800" max="13800" width="9.140625" style="8"/>
    <col min="13801" max="13801" width="10.28515625" style="8" bestFit="1" customWidth="1"/>
    <col min="13802" max="13803" width="9.28515625" style="8" bestFit="1" customWidth="1"/>
    <col min="13804" max="13804" width="9.140625" style="8"/>
    <col min="13805" max="13805" width="10.28515625" style="8" bestFit="1" customWidth="1"/>
    <col min="13806" max="13807" width="9.28515625" style="8" bestFit="1" customWidth="1"/>
    <col min="13808" max="13808" width="9.140625" style="8"/>
    <col min="13809" max="13809" width="10.28515625" style="8" bestFit="1" customWidth="1"/>
    <col min="13810" max="13811" width="9.28515625" style="8" bestFit="1" customWidth="1"/>
    <col min="13812" max="13812" width="9.140625" style="8"/>
    <col min="13813" max="13813" width="10.28515625" style="8" bestFit="1" customWidth="1"/>
    <col min="13814" max="13815" width="9.28515625" style="8" bestFit="1" customWidth="1"/>
    <col min="13816" max="13816" width="9.140625" style="8"/>
    <col min="13817" max="13817" width="10.28515625" style="8" bestFit="1" customWidth="1"/>
    <col min="13818" max="13819" width="9.28515625" style="8" bestFit="1" customWidth="1"/>
    <col min="13820" max="13820" width="9.140625" style="8"/>
    <col min="13821" max="13821" width="10.28515625" style="8" bestFit="1" customWidth="1"/>
    <col min="13822" max="13823" width="9.28515625" style="8" bestFit="1" customWidth="1"/>
    <col min="13824" max="13824" width="9.140625" style="8"/>
    <col min="13825" max="13825" width="10.28515625" style="8" bestFit="1" customWidth="1"/>
    <col min="13826" max="13827" width="9.28515625" style="8" bestFit="1" customWidth="1"/>
    <col min="13828" max="13828" width="9.140625" style="8"/>
    <col min="13829" max="13829" width="10.28515625" style="8" bestFit="1" customWidth="1"/>
    <col min="13830" max="13831" width="9.28515625" style="8" bestFit="1" customWidth="1"/>
    <col min="13832" max="13832" width="9.140625" style="8"/>
    <col min="13833" max="13833" width="10.28515625" style="8" bestFit="1" customWidth="1"/>
    <col min="13834" max="13835" width="9.28515625" style="8" bestFit="1" customWidth="1"/>
    <col min="13836" max="13836" width="9.140625" style="8"/>
    <col min="13837" max="13837" width="10.28515625" style="8" bestFit="1" customWidth="1"/>
    <col min="13838" max="13839" width="9.28515625" style="8" bestFit="1" customWidth="1"/>
    <col min="13840" max="13840" width="9.140625" style="8"/>
    <col min="13841" max="13841" width="10.28515625" style="8" bestFit="1" customWidth="1"/>
    <col min="13842" max="13843" width="9.28515625" style="8" bestFit="1" customWidth="1"/>
    <col min="13844" max="13844" width="9.140625" style="8"/>
    <col min="13845" max="13845" width="10.28515625" style="8" bestFit="1" customWidth="1"/>
    <col min="13846" max="13847" width="9.28515625" style="8" bestFit="1" customWidth="1"/>
    <col min="13848" max="13848" width="9.140625" style="8"/>
    <col min="13849" max="13849" width="10.28515625" style="8" bestFit="1" customWidth="1"/>
    <col min="13850" max="13851" width="9.28515625" style="8" bestFit="1" customWidth="1"/>
    <col min="13852" max="13852" width="9.140625" style="8"/>
    <col min="13853" max="13853" width="10.28515625" style="8" bestFit="1" customWidth="1"/>
    <col min="13854" max="13855" width="9.28515625" style="8" bestFit="1" customWidth="1"/>
    <col min="13856" max="13856" width="9.140625" style="8"/>
    <col min="13857" max="13857" width="10.28515625" style="8" bestFit="1" customWidth="1"/>
    <col min="13858" max="13859" width="9.28515625" style="8" bestFit="1" customWidth="1"/>
    <col min="13860" max="13860" width="9.140625" style="8"/>
    <col min="13861" max="13861" width="10.28515625" style="8" bestFit="1" customWidth="1"/>
    <col min="13862" max="13863" width="9.28515625" style="8" bestFit="1" customWidth="1"/>
    <col min="13864" max="13864" width="9.140625" style="8"/>
    <col min="13865" max="13865" width="10.28515625" style="8" bestFit="1" customWidth="1"/>
    <col min="13866" max="13867" width="9.28515625" style="8" bestFit="1" customWidth="1"/>
    <col min="13868" max="13868" width="9.140625" style="8"/>
    <col min="13869" max="13869" width="10.28515625" style="8" bestFit="1" customWidth="1"/>
    <col min="13870" max="13871" width="9.28515625" style="8" bestFit="1" customWidth="1"/>
    <col min="13872" max="13872" width="9.140625" style="8"/>
    <col min="13873" max="13873" width="10.28515625" style="8" bestFit="1" customWidth="1"/>
    <col min="13874" max="13875" width="9.28515625" style="8" bestFit="1" customWidth="1"/>
    <col min="13876" max="13876" width="9.140625" style="8"/>
    <col min="13877" max="13877" width="10.28515625" style="8" bestFit="1" customWidth="1"/>
    <col min="13878" max="13879" width="9.28515625" style="8" bestFit="1" customWidth="1"/>
    <col min="13880" max="13880" width="9.140625" style="8"/>
    <col min="13881" max="13881" width="10.28515625" style="8" bestFit="1" customWidth="1"/>
    <col min="13882" max="13883" width="9.28515625" style="8" bestFit="1" customWidth="1"/>
    <col min="13884" max="13884" width="9.140625" style="8"/>
    <col min="13885" max="13885" width="10.28515625" style="8" bestFit="1" customWidth="1"/>
    <col min="13886" max="13887" width="9.28515625" style="8" bestFit="1" customWidth="1"/>
    <col min="13888" max="13888" width="9.140625" style="8"/>
    <col min="13889" max="13889" width="10.28515625" style="8" bestFit="1" customWidth="1"/>
    <col min="13890" max="13891" width="9.28515625" style="8" bestFit="1" customWidth="1"/>
    <col min="13892" max="13892" width="9.140625" style="8"/>
    <col min="13893" max="13893" width="10.28515625" style="8" bestFit="1" customWidth="1"/>
    <col min="13894" max="13895" width="9.28515625" style="8" bestFit="1" customWidth="1"/>
    <col min="13896" max="13896" width="9.140625" style="8"/>
    <col min="13897" max="13897" width="10.28515625" style="8" bestFit="1" customWidth="1"/>
    <col min="13898" max="13899" width="9.28515625" style="8" bestFit="1" customWidth="1"/>
    <col min="13900" max="13900" width="9.140625" style="8"/>
    <col min="13901" max="13901" width="10.28515625" style="8" bestFit="1" customWidth="1"/>
    <col min="13902" max="13903" width="9.28515625" style="8" bestFit="1" customWidth="1"/>
    <col min="13904" max="13904" width="9.140625" style="8"/>
    <col min="13905" max="13905" width="10.28515625" style="8" bestFit="1" customWidth="1"/>
    <col min="13906" max="13907" width="9.28515625" style="8" bestFit="1" customWidth="1"/>
    <col min="13908" max="13908" width="9.140625" style="8"/>
    <col min="13909" max="13909" width="10.28515625" style="8" bestFit="1" customWidth="1"/>
    <col min="13910" max="13911" width="9.28515625" style="8" bestFit="1" customWidth="1"/>
    <col min="13912" max="13912" width="9.140625" style="8"/>
    <col min="13913" max="13913" width="10.28515625" style="8" bestFit="1" customWidth="1"/>
    <col min="13914" max="13915" width="9.28515625" style="8" bestFit="1" customWidth="1"/>
    <col min="13916" max="13916" width="9.140625" style="8"/>
    <col min="13917" max="13917" width="10.28515625" style="8" bestFit="1" customWidth="1"/>
    <col min="13918" max="13919" width="9.28515625" style="8" bestFit="1" customWidth="1"/>
    <col min="13920" max="13920" width="9.140625" style="8"/>
    <col min="13921" max="13921" width="10.28515625" style="8" bestFit="1" customWidth="1"/>
    <col min="13922" max="13923" width="9.28515625" style="8" bestFit="1" customWidth="1"/>
    <col min="13924" max="13924" width="9.140625" style="8"/>
    <col min="13925" max="13925" width="10.28515625" style="8" bestFit="1" customWidth="1"/>
    <col min="13926" max="13927" width="9.28515625" style="8" bestFit="1" customWidth="1"/>
    <col min="13928" max="13928" width="9.140625" style="8"/>
    <col min="13929" max="13929" width="10.28515625" style="8" bestFit="1" customWidth="1"/>
    <col min="13930" max="13931" width="9.28515625" style="8" bestFit="1" customWidth="1"/>
    <col min="13932" max="13932" width="9.140625" style="8"/>
    <col min="13933" max="13933" width="10.28515625" style="8" bestFit="1" customWidth="1"/>
    <col min="13934" max="13935" width="9.28515625" style="8" bestFit="1" customWidth="1"/>
    <col min="13936" max="13936" width="9.140625" style="8"/>
    <col min="13937" max="13937" width="10.28515625" style="8" bestFit="1" customWidth="1"/>
    <col min="13938" max="13939" width="9.28515625" style="8" bestFit="1" customWidth="1"/>
    <col min="13940" max="13940" width="9.140625" style="8"/>
    <col min="13941" max="13941" width="10.28515625" style="8" bestFit="1" customWidth="1"/>
    <col min="13942" max="13943" width="9.28515625" style="8" bestFit="1" customWidth="1"/>
    <col min="13944" max="13944" width="9.140625" style="8"/>
    <col min="13945" max="13945" width="10.28515625" style="8" bestFit="1" customWidth="1"/>
    <col min="13946" max="13947" width="9.28515625" style="8" bestFit="1" customWidth="1"/>
    <col min="13948" max="13948" width="9.140625" style="8"/>
    <col min="13949" max="13949" width="10.28515625" style="8" bestFit="1" customWidth="1"/>
    <col min="13950" max="13951" width="9.28515625" style="8" bestFit="1" customWidth="1"/>
    <col min="13952" max="13952" width="9.140625" style="8"/>
    <col min="13953" max="13953" width="10.28515625" style="8" bestFit="1" customWidth="1"/>
    <col min="13954" max="13955" width="9.28515625" style="8" bestFit="1" customWidth="1"/>
    <col min="13956" max="13956" width="9.140625" style="8"/>
    <col min="13957" max="13957" width="10.28515625" style="8" bestFit="1" customWidth="1"/>
    <col min="13958" max="13959" width="9.28515625" style="8" bestFit="1" customWidth="1"/>
    <col min="13960" max="13960" width="9.140625" style="8"/>
    <col min="13961" max="13961" width="10.28515625" style="8" bestFit="1" customWidth="1"/>
    <col min="13962" max="13963" width="9.28515625" style="8" bestFit="1" customWidth="1"/>
    <col min="13964" max="13964" width="9.140625" style="8"/>
    <col min="13965" max="13965" width="10.28515625" style="8" bestFit="1" customWidth="1"/>
    <col min="13966" max="13967" width="9.28515625" style="8" bestFit="1" customWidth="1"/>
    <col min="13968" max="13968" width="9.140625" style="8"/>
    <col min="13969" max="13969" width="10.28515625" style="8" bestFit="1" customWidth="1"/>
    <col min="13970" max="13971" width="9.28515625" style="8" bestFit="1" customWidth="1"/>
    <col min="13972" max="13972" width="9.140625" style="8"/>
    <col min="13973" max="13973" width="10.28515625" style="8" bestFit="1" customWidth="1"/>
    <col min="13974" max="13975" width="9.28515625" style="8" bestFit="1" customWidth="1"/>
    <col min="13976" max="13976" width="9.140625" style="8"/>
    <col min="13977" max="13977" width="10.28515625" style="8" bestFit="1" customWidth="1"/>
    <col min="13978" max="13979" width="9.28515625" style="8" bestFit="1" customWidth="1"/>
    <col min="13980" max="13980" width="9.140625" style="8"/>
    <col min="13981" max="13981" width="10.28515625" style="8" bestFit="1" customWidth="1"/>
    <col min="13982" max="13983" width="9.28515625" style="8" bestFit="1" customWidth="1"/>
    <col min="13984" max="13984" width="9.140625" style="8"/>
    <col min="13985" max="13985" width="10.28515625" style="8" bestFit="1" customWidth="1"/>
    <col min="13986" max="13987" width="9.28515625" style="8" bestFit="1" customWidth="1"/>
    <col min="13988" max="13988" width="9.140625" style="8"/>
    <col min="13989" max="13989" width="10.28515625" style="8" bestFit="1" customWidth="1"/>
    <col min="13990" max="13991" width="9.28515625" style="8" bestFit="1" customWidth="1"/>
    <col min="13992" max="13992" width="9.140625" style="8"/>
    <col min="13993" max="13993" width="10.28515625" style="8" bestFit="1" customWidth="1"/>
    <col min="13994" max="13995" width="9.28515625" style="8" bestFit="1" customWidth="1"/>
    <col min="13996" max="13996" width="9.140625" style="8"/>
    <col min="13997" max="13997" width="10.28515625" style="8" bestFit="1" customWidth="1"/>
    <col min="13998" max="13999" width="9.28515625" style="8" bestFit="1" customWidth="1"/>
    <col min="14000" max="14000" width="9.140625" style="8"/>
    <col min="14001" max="14001" width="10.28515625" style="8" bestFit="1" customWidth="1"/>
    <col min="14002" max="14003" width="9.28515625" style="8" bestFit="1" customWidth="1"/>
    <col min="14004" max="14004" width="9.140625" style="8"/>
    <col min="14005" max="14005" width="10.28515625" style="8" bestFit="1" customWidth="1"/>
    <col min="14006" max="14007" width="9.28515625" style="8" bestFit="1" customWidth="1"/>
    <col min="14008" max="14008" width="9.140625" style="8"/>
    <col min="14009" max="14009" width="10.28515625" style="8" bestFit="1" customWidth="1"/>
    <col min="14010" max="14011" width="9.28515625" style="8" bestFit="1" customWidth="1"/>
    <col min="14012" max="14012" width="9.140625" style="8"/>
    <col min="14013" max="14013" width="10.28515625" style="8" bestFit="1" customWidth="1"/>
    <col min="14014" max="14015" width="9.28515625" style="8" bestFit="1" customWidth="1"/>
    <col min="14016" max="14016" width="9.140625" style="8"/>
    <col min="14017" max="14017" width="10.28515625" style="8" bestFit="1" customWidth="1"/>
    <col min="14018" max="14019" width="9.28515625" style="8" bestFit="1" customWidth="1"/>
    <col min="14020" max="14020" width="9.140625" style="8"/>
    <col min="14021" max="14021" width="10.28515625" style="8" bestFit="1" customWidth="1"/>
    <col min="14022" max="14023" width="9.28515625" style="8" bestFit="1" customWidth="1"/>
    <col min="14024" max="14024" width="9.140625" style="8"/>
    <col min="14025" max="14025" width="10.28515625" style="8" bestFit="1" customWidth="1"/>
    <col min="14026" max="14027" width="9.28515625" style="8" bestFit="1" customWidth="1"/>
    <col min="14028" max="14028" width="9.140625" style="8"/>
    <col min="14029" max="14029" width="10.28515625" style="8" bestFit="1" customWidth="1"/>
    <col min="14030" max="14031" width="9.28515625" style="8" bestFit="1" customWidth="1"/>
    <col min="14032" max="14032" width="9.140625" style="8"/>
    <col min="14033" max="14033" width="10.28515625" style="8" bestFit="1" customWidth="1"/>
    <col min="14034" max="14035" width="9.28515625" style="8" bestFit="1" customWidth="1"/>
    <col min="14036" max="14036" width="9.140625" style="8"/>
    <col min="14037" max="14037" width="10.28515625" style="8" bestFit="1" customWidth="1"/>
    <col min="14038" max="14039" width="9.28515625" style="8" bestFit="1" customWidth="1"/>
    <col min="14040" max="14040" width="9.140625" style="8"/>
    <col min="14041" max="14041" width="10.28515625" style="8" bestFit="1" customWidth="1"/>
    <col min="14042" max="14043" width="9.28515625" style="8" bestFit="1" customWidth="1"/>
    <col min="14044" max="14044" width="9.140625" style="8"/>
    <col min="14045" max="14045" width="10.28515625" style="8" bestFit="1" customWidth="1"/>
    <col min="14046" max="14047" width="9.28515625" style="8" bestFit="1" customWidth="1"/>
    <col min="14048" max="14048" width="9.140625" style="8"/>
    <col min="14049" max="14049" width="10.28515625" style="8" bestFit="1" customWidth="1"/>
    <col min="14050" max="14051" width="9.28515625" style="8" bestFit="1" customWidth="1"/>
    <col min="14052" max="14052" width="9.140625" style="8"/>
    <col min="14053" max="14053" width="10.28515625" style="8" bestFit="1" customWidth="1"/>
    <col min="14054" max="14055" width="9.28515625" style="8" bestFit="1" customWidth="1"/>
    <col min="14056" max="14056" width="9.140625" style="8"/>
    <col min="14057" max="14057" width="10.28515625" style="8" bestFit="1" customWidth="1"/>
    <col min="14058" max="14059" width="9.28515625" style="8" bestFit="1" customWidth="1"/>
    <col min="14060" max="14060" width="9.140625" style="8"/>
    <col min="14061" max="14061" width="10.28515625" style="8" bestFit="1" customWidth="1"/>
    <col min="14062" max="14063" width="9.28515625" style="8" bestFit="1" customWidth="1"/>
    <col min="14064" max="14064" width="9.140625" style="8"/>
    <col min="14065" max="14065" width="10.28515625" style="8" bestFit="1" customWidth="1"/>
    <col min="14066" max="14067" width="9.28515625" style="8" bestFit="1" customWidth="1"/>
    <col min="14068" max="14068" width="9.140625" style="8"/>
    <col min="14069" max="14069" width="10.28515625" style="8" bestFit="1" customWidth="1"/>
    <col min="14070" max="14071" width="9.28515625" style="8" bestFit="1" customWidth="1"/>
    <col min="14072" max="14072" width="9.140625" style="8"/>
    <col min="14073" max="14073" width="10.28515625" style="8" bestFit="1" customWidth="1"/>
    <col min="14074" max="14075" width="9.28515625" style="8" bestFit="1" customWidth="1"/>
    <col min="14076" max="14076" width="9.140625" style="8"/>
    <col min="14077" max="14077" width="10.28515625" style="8" bestFit="1" customWidth="1"/>
    <col min="14078" max="14079" width="9.28515625" style="8" bestFit="1" customWidth="1"/>
    <col min="14080" max="14080" width="9.140625" style="8"/>
    <col min="14081" max="14081" width="10.28515625" style="8" bestFit="1" customWidth="1"/>
    <col min="14082" max="14083" width="9.28515625" style="8" bestFit="1" customWidth="1"/>
    <col min="14084" max="14084" width="9.140625" style="8"/>
    <col min="14085" max="14085" width="10.28515625" style="8" bestFit="1" customWidth="1"/>
    <col min="14086" max="14087" width="9.28515625" style="8" bestFit="1" customWidth="1"/>
    <col min="14088" max="14088" width="9.140625" style="8"/>
    <col min="14089" max="14089" width="10.28515625" style="8" bestFit="1" customWidth="1"/>
    <col min="14090" max="14091" width="9.28515625" style="8" bestFit="1" customWidth="1"/>
    <col min="14092" max="14092" width="9.140625" style="8"/>
    <col min="14093" max="14093" width="10.28515625" style="8" bestFit="1" customWidth="1"/>
    <col min="14094" max="14095" width="9.28515625" style="8" bestFit="1" customWidth="1"/>
    <col min="14096" max="14096" width="9.140625" style="8"/>
    <col min="14097" max="14097" width="10.28515625" style="8" bestFit="1" customWidth="1"/>
    <col min="14098" max="14099" width="9.28515625" style="8" bestFit="1" customWidth="1"/>
    <col min="14100" max="14100" width="9.140625" style="8"/>
    <col min="14101" max="14101" width="10.28515625" style="8" bestFit="1" customWidth="1"/>
    <col min="14102" max="14103" width="9.28515625" style="8" bestFit="1" customWidth="1"/>
    <col min="14104" max="14104" width="9.140625" style="8"/>
    <col min="14105" max="14105" width="10.28515625" style="8" bestFit="1" customWidth="1"/>
    <col min="14106" max="14107" width="9.28515625" style="8" bestFit="1" customWidth="1"/>
    <col min="14108" max="14108" width="9.140625" style="8"/>
    <col min="14109" max="14109" width="10.28515625" style="8" bestFit="1" customWidth="1"/>
    <col min="14110" max="14111" width="9.28515625" style="8" bestFit="1" customWidth="1"/>
    <col min="14112" max="14112" width="9.140625" style="8"/>
    <col min="14113" max="14113" width="10.28515625" style="8" bestFit="1" customWidth="1"/>
    <col min="14114" max="14115" width="9.28515625" style="8" bestFit="1" customWidth="1"/>
    <col min="14116" max="14116" width="9.140625" style="8"/>
    <col min="14117" max="14117" width="10.28515625" style="8" bestFit="1" customWidth="1"/>
    <col min="14118" max="14119" width="9.28515625" style="8" bestFit="1" customWidth="1"/>
    <col min="14120" max="14120" width="9.140625" style="8"/>
    <col min="14121" max="14121" width="10.28515625" style="8" bestFit="1" customWidth="1"/>
    <col min="14122" max="14123" width="9.28515625" style="8" bestFit="1" customWidth="1"/>
    <col min="14124" max="14124" width="9.140625" style="8"/>
    <col min="14125" max="14125" width="10.28515625" style="8" bestFit="1" customWidth="1"/>
    <col min="14126" max="14127" width="9.28515625" style="8" bestFit="1" customWidth="1"/>
    <col min="14128" max="14128" width="9.140625" style="8"/>
    <col min="14129" max="14129" width="10.28515625" style="8" bestFit="1" customWidth="1"/>
    <col min="14130" max="14131" width="9.28515625" style="8" bestFit="1" customWidth="1"/>
    <col min="14132" max="14132" width="9.140625" style="8"/>
    <col min="14133" max="14133" width="10.28515625" style="8" bestFit="1" customWidth="1"/>
    <col min="14134" max="14135" width="9.28515625" style="8" bestFit="1" customWidth="1"/>
    <col min="14136" max="14136" width="9.140625" style="8"/>
    <col min="14137" max="14137" width="10.28515625" style="8" bestFit="1" customWidth="1"/>
    <col min="14138" max="14139" width="9.28515625" style="8" bestFit="1" customWidth="1"/>
    <col min="14140" max="14140" width="9.140625" style="8"/>
    <col min="14141" max="14141" width="10.28515625" style="8" bestFit="1" customWidth="1"/>
    <col min="14142" max="14143" width="9.28515625" style="8" bestFit="1" customWidth="1"/>
    <col min="14144" max="14144" width="9.140625" style="8"/>
    <col min="14145" max="14145" width="10.28515625" style="8" bestFit="1" customWidth="1"/>
    <col min="14146" max="14147" width="9.28515625" style="8" bestFit="1" customWidth="1"/>
    <col min="14148" max="14148" width="9.140625" style="8"/>
    <col min="14149" max="14149" width="10.28515625" style="8" bestFit="1" customWidth="1"/>
    <col min="14150" max="14151" width="9.28515625" style="8" bestFit="1" customWidth="1"/>
    <col min="14152" max="14152" width="9.140625" style="8"/>
    <col min="14153" max="14153" width="10.28515625" style="8" bestFit="1" customWidth="1"/>
    <col min="14154" max="14155" width="9.28515625" style="8" bestFit="1" customWidth="1"/>
    <col min="14156" max="14156" width="9.140625" style="8"/>
    <col min="14157" max="14157" width="10.28515625" style="8" bestFit="1" customWidth="1"/>
    <col min="14158" max="14159" width="9.28515625" style="8" bestFit="1" customWidth="1"/>
    <col min="14160" max="14160" width="9.140625" style="8"/>
    <col min="14161" max="14161" width="10.28515625" style="8" bestFit="1" customWidth="1"/>
    <col min="14162" max="14163" width="9.28515625" style="8" bestFit="1" customWidth="1"/>
    <col min="14164" max="14164" width="9.140625" style="8"/>
    <col min="14165" max="14165" width="10.28515625" style="8" bestFit="1" customWidth="1"/>
    <col min="14166" max="14167" width="9.28515625" style="8" bestFit="1" customWidth="1"/>
    <col min="14168" max="14168" width="9.140625" style="8"/>
    <col min="14169" max="14169" width="10.28515625" style="8" bestFit="1" customWidth="1"/>
    <col min="14170" max="14171" width="9.28515625" style="8" bestFit="1" customWidth="1"/>
    <col min="14172" max="14172" width="9.140625" style="8"/>
    <col min="14173" max="14173" width="10.28515625" style="8" bestFit="1" customWidth="1"/>
    <col min="14174" max="14175" width="9.28515625" style="8" bestFit="1" customWidth="1"/>
    <col min="14176" max="14176" width="9.140625" style="8"/>
    <col min="14177" max="14177" width="10.28515625" style="8" bestFit="1" customWidth="1"/>
    <col min="14178" max="14179" width="9.28515625" style="8" bestFit="1" customWidth="1"/>
    <col min="14180" max="14180" width="9.140625" style="8"/>
    <col min="14181" max="14181" width="10.28515625" style="8" bestFit="1" customWidth="1"/>
    <col min="14182" max="14183" width="9.28515625" style="8" bestFit="1" customWidth="1"/>
    <col min="14184" max="14184" width="9.140625" style="8"/>
    <col min="14185" max="14185" width="10.28515625" style="8" bestFit="1" customWidth="1"/>
    <col min="14186" max="14187" width="9.28515625" style="8" bestFit="1" customWidth="1"/>
    <col min="14188" max="14188" width="9.140625" style="8"/>
    <col min="14189" max="14189" width="10.28515625" style="8" bestFit="1" customWidth="1"/>
    <col min="14190" max="14191" width="9.28515625" style="8" bestFit="1" customWidth="1"/>
    <col min="14192" max="14192" width="9.140625" style="8"/>
    <col min="14193" max="14193" width="10.28515625" style="8" bestFit="1" customWidth="1"/>
    <col min="14194" max="14195" width="9.28515625" style="8" bestFit="1" customWidth="1"/>
    <col min="14196" max="14196" width="9.140625" style="8"/>
    <col min="14197" max="14197" width="10.28515625" style="8" bestFit="1" customWidth="1"/>
    <col min="14198" max="14199" width="9.28515625" style="8" bestFit="1" customWidth="1"/>
    <col min="14200" max="14200" width="9.140625" style="8"/>
    <col min="14201" max="14201" width="10.28515625" style="8" bestFit="1" customWidth="1"/>
    <col min="14202" max="14203" width="9.28515625" style="8" bestFit="1" customWidth="1"/>
    <col min="14204" max="14204" width="9.140625" style="8"/>
    <col min="14205" max="14205" width="10.28515625" style="8" bestFit="1" customWidth="1"/>
    <col min="14206" max="14207" width="9.28515625" style="8" bestFit="1" customWidth="1"/>
    <col min="14208" max="14208" width="9.140625" style="8"/>
    <col min="14209" max="14209" width="10.28515625" style="8" bestFit="1" customWidth="1"/>
    <col min="14210" max="14211" width="9.28515625" style="8" bestFit="1" customWidth="1"/>
    <col min="14212" max="14212" width="9.140625" style="8"/>
    <col min="14213" max="14213" width="10.28515625" style="8" bestFit="1" customWidth="1"/>
    <col min="14214" max="14215" width="9.28515625" style="8" bestFit="1" customWidth="1"/>
    <col min="14216" max="14216" width="9.140625" style="8"/>
    <col min="14217" max="14217" width="10.28515625" style="8" bestFit="1" customWidth="1"/>
    <col min="14218" max="14219" width="9.28515625" style="8" bestFit="1" customWidth="1"/>
    <col min="14220" max="14220" width="9.140625" style="8"/>
    <col min="14221" max="14221" width="10.28515625" style="8" bestFit="1" customWidth="1"/>
    <col min="14222" max="14223" width="9.28515625" style="8" bestFit="1" customWidth="1"/>
    <col min="14224" max="14224" width="9.140625" style="8"/>
    <col min="14225" max="14225" width="10.28515625" style="8" bestFit="1" customWidth="1"/>
    <col min="14226" max="14227" width="9.28515625" style="8" bestFit="1" customWidth="1"/>
    <col min="14228" max="14228" width="9.140625" style="8"/>
    <col min="14229" max="14229" width="10.28515625" style="8" bestFit="1" customWidth="1"/>
    <col min="14230" max="14231" width="9.28515625" style="8" bestFit="1" customWidth="1"/>
    <col min="14232" max="14232" width="9.140625" style="8"/>
    <col min="14233" max="14233" width="10.28515625" style="8" bestFit="1" customWidth="1"/>
    <col min="14234" max="14235" width="9.28515625" style="8" bestFit="1" customWidth="1"/>
    <col min="14236" max="14236" width="9.140625" style="8"/>
    <col min="14237" max="14237" width="10.28515625" style="8" bestFit="1" customWidth="1"/>
    <col min="14238" max="14239" width="9.28515625" style="8" bestFit="1" customWidth="1"/>
    <col min="14240" max="14240" width="9.140625" style="8"/>
    <col min="14241" max="14241" width="10.28515625" style="8" bestFit="1" customWidth="1"/>
    <col min="14242" max="14243" width="9.28515625" style="8" bestFit="1" customWidth="1"/>
    <col min="14244" max="14244" width="9.140625" style="8"/>
    <col min="14245" max="14245" width="10.28515625" style="8" bestFit="1" customWidth="1"/>
    <col min="14246" max="14247" width="9.28515625" style="8" bestFit="1" customWidth="1"/>
    <col min="14248" max="14248" width="9.140625" style="8"/>
    <col min="14249" max="14249" width="10.28515625" style="8" bestFit="1" customWidth="1"/>
    <col min="14250" max="14251" width="9.28515625" style="8" bestFit="1" customWidth="1"/>
    <col min="14252" max="14252" width="9.140625" style="8"/>
    <col min="14253" max="14253" width="10.28515625" style="8" bestFit="1" customWidth="1"/>
    <col min="14254" max="14255" width="9.28515625" style="8" bestFit="1" customWidth="1"/>
    <col min="14256" max="14256" width="9.140625" style="8"/>
    <col min="14257" max="14257" width="10.28515625" style="8" bestFit="1" customWidth="1"/>
    <col min="14258" max="14259" width="9.28515625" style="8" bestFit="1" customWidth="1"/>
    <col min="14260" max="14260" width="9.140625" style="8"/>
    <col min="14261" max="14261" width="10.28515625" style="8" bestFit="1" customWidth="1"/>
    <col min="14262" max="14263" width="9.28515625" style="8" bestFit="1" customWidth="1"/>
    <col min="14264" max="14264" width="9.140625" style="8"/>
    <col min="14265" max="14265" width="10.28515625" style="8" bestFit="1" customWidth="1"/>
    <col min="14266" max="14267" width="9.28515625" style="8" bestFit="1" customWidth="1"/>
    <col min="14268" max="14268" width="9.140625" style="8"/>
    <col min="14269" max="14269" width="10.28515625" style="8" bestFit="1" customWidth="1"/>
    <col min="14270" max="14271" width="9.28515625" style="8" bestFit="1" customWidth="1"/>
    <col min="14272" max="14272" width="9.140625" style="8"/>
    <col min="14273" max="14273" width="10.28515625" style="8" bestFit="1" customWidth="1"/>
    <col min="14274" max="14275" width="9.28515625" style="8" bestFit="1" customWidth="1"/>
    <col min="14276" max="14276" width="9.140625" style="8"/>
    <col min="14277" max="14277" width="10.28515625" style="8" bestFit="1" customWidth="1"/>
    <col min="14278" max="14279" width="9.28515625" style="8" bestFit="1" customWidth="1"/>
    <col min="14280" max="14280" width="9.140625" style="8"/>
    <col min="14281" max="14281" width="10.28515625" style="8" bestFit="1" customWidth="1"/>
    <col min="14282" max="14283" width="9.28515625" style="8" bestFit="1" customWidth="1"/>
    <col min="14284" max="14284" width="9.140625" style="8"/>
    <col min="14285" max="14285" width="10.28515625" style="8" bestFit="1" customWidth="1"/>
    <col min="14286" max="14287" width="9.28515625" style="8" bestFit="1" customWidth="1"/>
    <col min="14288" max="14288" width="9.140625" style="8"/>
    <col min="14289" max="14289" width="10.28515625" style="8" bestFit="1" customWidth="1"/>
    <col min="14290" max="14291" width="9.28515625" style="8" bestFit="1" customWidth="1"/>
    <col min="14292" max="14292" width="9.140625" style="8"/>
    <col min="14293" max="14293" width="10.28515625" style="8" bestFit="1" customWidth="1"/>
    <col min="14294" max="14295" width="9.28515625" style="8" bestFit="1" customWidth="1"/>
    <col min="14296" max="14296" width="9.140625" style="8"/>
    <col min="14297" max="14297" width="10.28515625" style="8" bestFit="1" customWidth="1"/>
    <col min="14298" max="14299" width="9.28515625" style="8" bestFit="1" customWidth="1"/>
    <col min="14300" max="14300" width="9.140625" style="8"/>
    <col min="14301" max="14301" width="10.28515625" style="8" bestFit="1" customWidth="1"/>
    <col min="14302" max="14303" width="9.28515625" style="8" bestFit="1" customWidth="1"/>
    <col min="14304" max="14304" width="9.140625" style="8"/>
    <col min="14305" max="14305" width="10.28515625" style="8" bestFit="1" customWidth="1"/>
    <col min="14306" max="14307" width="9.28515625" style="8" bestFit="1" customWidth="1"/>
    <col min="14308" max="14308" width="9.140625" style="8"/>
    <col min="14309" max="14309" width="10.28515625" style="8" bestFit="1" customWidth="1"/>
    <col min="14310" max="14311" width="9.28515625" style="8" bestFit="1" customWidth="1"/>
    <col min="14312" max="14312" width="9.140625" style="8"/>
    <col min="14313" max="14313" width="10.28515625" style="8" bestFit="1" customWidth="1"/>
    <col min="14314" max="14315" width="9.28515625" style="8" bestFit="1" customWidth="1"/>
    <col min="14316" max="14316" width="9.140625" style="8"/>
    <col min="14317" max="14317" width="10.28515625" style="8" bestFit="1" customWidth="1"/>
    <col min="14318" max="14319" width="9.28515625" style="8" bestFit="1" customWidth="1"/>
    <col min="14320" max="14320" width="9.140625" style="8"/>
    <col min="14321" max="14321" width="10.28515625" style="8" bestFit="1" customWidth="1"/>
    <col min="14322" max="14323" width="9.28515625" style="8" bestFit="1" customWidth="1"/>
    <col min="14324" max="14324" width="9.140625" style="8"/>
    <col min="14325" max="14325" width="10.28515625" style="8" bestFit="1" customWidth="1"/>
    <col min="14326" max="14327" width="9.28515625" style="8" bestFit="1" customWidth="1"/>
    <col min="14328" max="14328" width="9.140625" style="8"/>
    <col min="14329" max="14329" width="10.28515625" style="8" bestFit="1" customWidth="1"/>
    <col min="14330" max="14331" width="9.28515625" style="8" bestFit="1" customWidth="1"/>
    <col min="14332" max="14332" width="9.140625" style="8"/>
    <col min="14333" max="14333" width="10.28515625" style="8" bestFit="1" customWidth="1"/>
    <col min="14334" max="14335" width="9.28515625" style="8" bestFit="1" customWidth="1"/>
    <col min="14336" max="14336" width="9.140625" style="8"/>
    <col min="14337" max="14337" width="10.28515625" style="8" bestFit="1" customWidth="1"/>
    <col min="14338" max="14339" width="9.28515625" style="8" bestFit="1" customWidth="1"/>
    <col min="14340" max="14340" width="9.140625" style="8"/>
    <col min="14341" max="14341" width="10.28515625" style="8" bestFit="1" customWidth="1"/>
    <col min="14342" max="14343" width="9.28515625" style="8" bestFit="1" customWidth="1"/>
    <col min="14344" max="14344" width="9.140625" style="8"/>
    <col min="14345" max="14345" width="10.28515625" style="8" bestFit="1" customWidth="1"/>
    <col min="14346" max="14347" width="9.28515625" style="8" bestFit="1" customWidth="1"/>
    <col min="14348" max="14348" width="9.140625" style="8"/>
    <col min="14349" max="14349" width="10.28515625" style="8" bestFit="1" customWidth="1"/>
    <col min="14350" max="14351" width="9.28515625" style="8" bestFit="1" customWidth="1"/>
    <col min="14352" max="14352" width="9.140625" style="8"/>
    <col min="14353" max="14353" width="10.28515625" style="8" bestFit="1" customWidth="1"/>
    <col min="14354" max="14355" width="9.28515625" style="8" bestFit="1" customWidth="1"/>
    <col min="14356" max="14356" width="9.140625" style="8"/>
    <col min="14357" max="14357" width="10.28515625" style="8" bestFit="1" customWidth="1"/>
    <col min="14358" max="14359" width="9.28515625" style="8" bestFit="1" customWidth="1"/>
    <col min="14360" max="14360" width="9.140625" style="8"/>
    <col min="14361" max="14361" width="10.28515625" style="8" bestFit="1" customWidth="1"/>
    <col min="14362" max="14363" width="9.28515625" style="8" bestFit="1" customWidth="1"/>
    <col min="14364" max="14364" width="9.140625" style="8"/>
    <col min="14365" max="14365" width="10.28515625" style="8" bestFit="1" customWidth="1"/>
    <col min="14366" max="14367" width="9.28515625" style="8" bestFit="1" customWidth="1"/>
    <col min="14368" max="14368" width="9.140625" style="8"/>
    <col min="14369" max="14369" width="10.28515625" style="8" bestFit="1" customWidth="1"/>
    <col min="14370" max="14371" width="9.28515625" style="8" bestFit="1" customWidth="1"/>
    <col min="14372" max="14372" width="9.140625" style="8"/>
    <col min="14373" max="14373" width="10.28515625" style="8" bestFit="1" customWidth="1"/>
    <col min="14374" max="14375" width="9.28515625" style="8" bestFit="1" customWidth="1"/>
    <col min="14376" max="14376" width="9.140625" style="8"/>
    <col min="14377" max="14377" width="10.28515625" style="8" bestFit="1" customWidth="1"/>
    <col min="14378" max="14379" width="9.28515625" style="8" bestFit="1" customWidth="1"/>
    <col min="14380" max="14380" width="9.140625" style="8"/>
    <col min="14381" max="14381" width="10.28515625" style="8" bestFit="1" customWidth="1"/>
    <col min="14382" max="14383" width="9.28515625" style="8" bestFit="1" customWidth="1"/>
    <col min="14384" max="14384" width="9.140625" style="8"/>
    <col min="14385" max="14385" width="10.28515625" style="8" bestFit="1" customWidth="1"/>
    <col min="14386" max="14387" width="9.28515625" style="8" bestFit="1" customWidth="1"/>
    <col min="14388" max="14388" width="9.140625" style="8"/>
    <col min="14389" max="14389" width="10.28515625" style="8" bestFit="1" customWidth="1"/>
    <col min="14390" max="14391" width="9.28515625" style="8" bestFit="1" customWidth="1"/>
    <col min="14392" max="14392" width="9.140625" style="8"/>
    <col min="14393" max="14393" width="10.28515625" style="8" bestFit="1" customWidth="1"/>
    <col min="14394" max="14395" width="9.28515625" style="8" bestFit="1" customWidth="1"/>
    <col min="14396" max="14396" width="9.140625" style="8"/>
    <col min="14397" max="14397" width="10.28515625" style="8" bestFit="1" customWidth="1"/>
    <col min="14398" max="14399" width="9.28515625" style="8" bestFit="1" customWidth="1"/>
    <col min="14400" max="14400" width="9.140625" style="8"/>
    <col min="14401" max="14401" width="10.28515625" style="8" bestFit="1" customWidth="1"/>
    <col min="14402" max="14403" width="9.28515625" style="8" bestFit="1" customWidth="1"/>
    <col min="14404" max="14404" width="9.140625" style="8"/>
    <col min="14405" max="14405" width="10.28515625" style="8" bestFit="1" customWidth="1"/>
    <col min="14406" max="14407" width="9.28515625" style="8" bestFit="1" customWidth="1"/>
    <col min="14408" max="14408" width="9.140625" style="8"/>
    <col min="14409" max="14409" width="10.28515625" style="8" bestFit="1" customWidth="1"/>
    <col min="14410" max="14411" width="9.28515625" style="8" bestFit="1" customWidth="1"/>
    <col min="14412" max="14412" width="9.140625" style="8"/>
    <col min="14413" max="14413" width="10.28515625" style="8" bestFit="1" customWidth="1"/>
    <col min="14414" max="14415" width="9.28515625" style="8" bestFit="1" customWidth="1"/>
    <col min="14416" max="14416" width="9.140625" style="8"/>
    <col min="14417" max="14417" width="10.28515625" style="8" bestFit="1" customWidth="1"/>
    <col min="14418" max="14419" width="9.28515625" style="8" bestFit="1" customWidth="1"/>
    <col min="14420" max="14420" width="9.140625" style="8"/>
    <col min="14421" max="14421" width="10.28515625" style="8" bestFit="1" customWidth="1"/>
    <col min="14422" max="14423" width="9.28515625" style="8" bestFit="1" customWidth="1"/>
    <col min="14424" max="14424" width="9.140625" style="8"/>
    <col min="14425" max="14425" width="10.28515625" style="8" bestFit="1" customWidth="1"/>
    <col min="14426" max="14427" width="9.28515625" style="8" bestFit="1" customWidth="1"/>
    <col min="14428" max="14428" width="9.140625" style="8"/>
    <col min="14429" max="14429" width="10.28515625" style="8" bestFit="1" customWidth="1"/>
    <col min="14430" max="14431" width="9.28515625" style="8" bestFit="1" customWidth="1"/>
    <col min="14432" max="14432" width="9.140625" style="8"/>
    <col min="14433" max="14433" width="10.28515625" style="8" bestFit="1" customWidth="1"/>
    <col min="14434" max="14435" width="9.28515625" style="8" bestFit="1" customWidth="1"/>
    <col min="14436" max="14436" width="9.140625" style="8"/>
    <col min="14437" max="14437" width="10.28515625" style="8" bestFit="1" customWidth="1"/>
    <col min="14438" max="14439" width="9.28515625" style="8" bestFit="1" customWidth="1"/>
    <col min="14440" max="14440" width="9.140625" style="8"/>
    <col min="14441" max="14441" width="10.28515625" style="8" bestFit="1" customWidth="1"/>
    <col min="14442" max="14443" width="9.28515625" style="8" bestFit="1" customWidth="1"/>
    <col min="14444" max="14444" width="9.140625" style="8"/>
    <col min="14445" max="14445" width="10.28515625" style="8" bestFit="1" customWidth="1"/>
    <col min="14446" max="14447" width="9.28515625" style="8" bestFit="1" customWidth="1"/>
    <col min="14448" max="14448" width="9.140625" style="8"/>
    <col min="14449" max="14449" width="10.28515625" style="8" bestFit="1" customWidth="1"/>
    <col min="14450" max="14451" width="9.28515625" style="8" bestFit="1" customWidth="1"/>
    <col min="14452" max="14452" width="9.140625" style="8"/>
    <col min="14453" max="14453" width="10.28515625" style="8" bestFit="1" customWidth="1"/>
    <col min="14454" max="14455" width="9.28515625" style="8" bestFit="1" customWidth="1"/>
    <col min="14456" max="14456" width="9.140625" style="8"/>
    <col min="14457" max="14457" width="10.28515625" style="8" bestFit="1" customWidth="1"/>
    <col min="14458" max="14459" width="9.28515625" style="8" bestFit="1" customWidth="1"/>
    <col min="14460" max="14460" width="9.140625" style="8"/>
    <col min="14461" max="14461" width="10.28515625" style="8" bestFit="1" customWidth="1"/>
    <col min="14462" max="14463" width="9.28515625" style="8" bestFit="1" customWidth="1"/>
    <col min="14464" max="14464" width="9.140625" style="8"/>
    <col min="14465" max="14465" width="10.28515625" style="8" bestFit="1" customWidth="1"/>
    <col min="14466" max="14467" width="9.28515625" style="8" bestFit="1" customWidth="1"/>
    <col min="14468" max="14468" width="9.140625" style="8"/>
    <col min="14469" max="14469" width="10.28515625" style="8" bestFit="1" customWidth="1"/>
    <col min="14470" max="14471" width="9.28515625" style="8" bestFit="1" customWidth="1"/>
    <col min="14472" max="14472" width="9.140625" style="8"/>
    <col min="14473" max="14473" width="10.28515625" style="8" bestFit="1" customWidth="1"/>
    <col min="14474" max="14475" width="9.28515625" style="8" bestFit="1" customWidth="1"/>
    <col min="14476" max="14476" width="9.140625" style="8"/>
    <col min="14477" max="14477" width="10.28515625" style="8" bestFit="1" customWidth="1"/>
    <col min="14478" max="14479" width="9.28515625" style="8" bestFit="1" customWidth="1"/>
    <col min="14480" max="14480" width="9.140625" style="8"/>
    <col min="14481" max="14481" width="10.28515625" style="8" bestFit="1" customWidth="1"/>
    <col min="14482" max="14483" width="9.28515625" style="8" bestFit="1" customWidth="1"/>
    <col min="14484" max="14484" width="9.140625" style="8"/>
    <col min="14485" max="14485" width="10.28515625" style="8" bestFit="1" customWidth="1"/>
    <col min="14486" max="14487" width="9.28515625" style="8" bestFit="1" customWidth="1"/>
    <col min="14488" max="14488" width="9.140625" style="8"/>
    <col min="14489" max="14489" width="10.28515625" style="8" bestFit="1" customWidth="1"/>
    <col min="14490" max="14491" width="9.28515625" style="8" bestFit="1" customWidth="1"/>
    <col min="14492" max="14492" width="9.140625" style="8"/>
    <col min="14493" max="14493" width="10.28515625" style="8" bestFit="1" customWidth="1"/>
    <col min="14494" max="14495" width="9.28515625" style="8" bestFit="1" customWidth="1"/>
    <col min="14496" max="14496" width="9.140625" style="8"/>
    <col min="14497" max="14497" width="10.28515625" style="8" bestFit="1" customWidth="1"/>
    <col min="14498" max="14499" width="9.28515625" style="8" bestFit="1" customWidth="1"/>
    <col min="14500" max="14500" width="9.140625" style="8"/>
    <col min="14501" max="14501" width="10.28515625" style="8" bestFit="1" customWidth="1"/>
    <col min="14502" max="14503" width="9.28515625" style="8" bestFit="1" customWidth="1"/>
    <col min="14504" max="14504" width="9.140625" style="8"/>
    <col min="14505" max="14505" width="10.28515625" style="8" bestFit="1" customWidth="1"/>
    <col min="14506" max="14507" width="9.28515625" style="8" bestFit="1" customWidth="1"/>
    <col min="14508" max="14508" width="9.140625" style="8"/>
    <col min="14509" max="14509" width="10.28515625" style="8" bestFit="1" customWidth="1"/>
    <col min="14510" max="14511" width="9.28515625" style="8" bestFit="1" customWidth="1"/>
    <col min="14512" max="14512" width="9.140625" style="8"/>
    <col min="14513" max="14513" width="10.28515625" style="8" bestFit="1" customWidth="1"/>
    <col min="14514" max="14515" width="9.28515625" style="8" bestFit="1" customWidth="1"/>
    <col min="14516" max="14516" width="9.140625" style="8"/>
    <col min="14517" max="14517" width="10.28515625" style="8" bestFit="1" customWidth="1"/>
    <col min="14518" max="14519" width="9.28515625" style="8" bestFit="1" customWidth="1"/>
    <col min="14520" max="14520" width="9.140625" style="8"/>
    <col min="14521" max="14521" width="10.28515625" style="8" bestFit="1" customWidth="1"/>
    <col min="14522" max="14523" width="9.28515625" style="8" bestFit="1" customWidth="1"/>
    <col min="14524" max="14524" width="9.140625" style="8"/>
    <col min="14525" max="14525" width="10.28515625" style="8" bestFit="1" customWidth="1"/>
    <col min="14526" max="14527" width="9.28515625" style="8" bestFit="1" customWidth="1"/>
    <col min="14528" max="14528" width="9.140625" style="8"/>
    <col min="14529" max="14529" width="10.28515625" style="8" bestFit="1" customWidth="1"/>
    <col min="14530" max="14531" width="9.28515625" style="8" bestFit="1" customWidth="1"/>
    <col min="14532" max="14532" width="9.140625" style="8"/>
    <col min="14533" max="14533" width="10.28515625" style="8" bestFit="1" customWidth="1"/>
    <col min="14534" max="14535" width="9.28515625" style="8" bestFit="1" customWidth="1"/>
    <col min="14536" max="14536" width="9.140625" style="8"/>
    <col min="14537" max="14537" width="10.28515625" style="8" bestFit="1" customWidth="1"/>
    <col min="14538" max="14539" width="9.28515625" style="8" bestFit="1" customWidth="1"/>
    <col min="14540" max="14540" width="9.140625" style="8"/>
    <col min="14541" max="14541" width="10.28515625" style="8" bestFit="1" customWidth="1"/>
    <col min="14542" max="14543" width="9.28515625" style="8" bestFit="1" customWidth="1"/>
    <col min="14544" max="14544" width="9.140625" style="8"/>
    <col min="14545" max="14545" width="10.28515625" style="8" bestFit="1" customWidth="1"/>
    <col min="14546" max="14547" width="9.28515625" style="8" bestFit="1" customWidth="1"/>
    <col min="14548" max="14548" width="9.140625" style="8"/>
    <col min="14549" max="14549" width="10.28515625" style="8" bestFit="1" customWidth="1"/>
    <col min="14550" max="14551" width="9.28515625" style="8" bestFit="1" customWidth="1"/>
    <col min="14552" max="14552" width="9.140625" style="8"/>
    <col min="14553" max="14553" width="10.28515625" style="8" bestFit="1" customWidth="1"/>
    <col min="14554" max="14555" width="9.28515625" style="8" bestFit="1" customWidth="1"/>
    <col min="14556" max="14556" width="9.140625" style="8"/>
    <col min="14557" max="14557" width="10.28515625" style="8" bestFit="1" customWidth="1"/>
    <col min="14558" max="14559" width="9.28515625" style="8" bestFit="1" customWidth="1"/>
    <col min="14560" max="14560" width="9.140625" style="8"/>
    <col min="14561" max="14561" width="10.28515625" style="8" bestFit="1" customWidth="1"/>
    <col min="14562" max="14563" width="9.28515625" style="8" bestFit="1" customWidth="1"/>
    <col min="14564" max="14564" width="9.140625" style="8"/>
    <col min="14565" max="14565" width="10.28515625" style="8" bestFit="1" customWidth="1"/>
    <col min="14566" max="14567" width="9.28515625" style="8" bestFit="1" customWidth="1"/>
    <col min="14568" max="14568" width="9.140625" style="8"/>
    <col min="14569" max="14569" width="10.28515625" style="8" bestFit="1" customWidth="1"/>
    <col min="14570" max="14571" width="9.28515625" style="8" bestFit="1" customWidth="1"/>
    <col min="14572" max="14572" width="9.140625" style="8"/>
    <col min="14573" max="14573" width="10.28515625" style="8" bestFit="1" customWidth="1"/>
    <col min="14574" max="14575" width="9.28515625" style="8" bestFit="1" customWidth="1"/>
    <col min="14576" max="14576" width="9.140625" style="8"/>
    <col min="14577" max="14577" width="10.28515625" style="8" bestFit="1" customWidth="1"/>
    <col min="14578" max="14579" width="9.28515625" style="8" bestFit="1" customWidth="1"/>
    <col min="14580" max="14580" width="9.140625" style="8"/>
    <col min="14581" max="14581" width="10.28515625" style="8" bestFit="1" customWidth="1"/>
    <col min="14582" max="14583" width="9.28515625" style="8" bestFit="1" customWidth="1"/>
    <col min="14584" max="14584" width="9.140625" style="8"/>
    <col min="14585" max="14585" width="10.28515625" style="8" bestFit="1" customWidth="1"/>
    <col min="14586" max="14587" width="9.28515625" style="8" bestFit="1" customWidth="1"/>
    <col min="14588" max="14588" width="9.140625" style="8"/>
    <col min="14589" max="14589" width="10.28515625" style="8" bestFit="1" customWidth="1"/>
    <col min="14590" max="14591" width="9.28515625" style="8" bestFit="1" customWidth="1"/>
    <col min="14592" max="14592" width="9.140625" style="8"/>
    <col min="14593" max="14593" width="10.28515625" style="8" bestFit="1" customWidth="1"/>
    <col min="14594" max="14595" width="9.28515625" style="8" bestFit="1" customWidth="1"/>
    <col min="14596" max="14596" width="9.140625" style="8"/>
    <col min="14597" max="14597" width="10.28515625" style="8" bestFit="1" customWidth="1"/>
    <col min="14598" max="14599" width="9.28515625" style="8" bestFit="1" customWidth="1"/>
    <col min="14600" max="14600" width="9.140625" style="8"/>
    <col min="14601" max="14601" width="10.28515625" style="8" bestFit="1" customWidth="1"/>
    <col min="14602" max="14603" width="9.28515625" style="8" bestFit="1" customWidth="1"/>
    <col min="14604" max="14604" width="9.140625" style="8"/>
    <col min="14605" max="14605" width="10.28515625" style="8" bestFit="1" customWidth="1"/>
    <col min="14606" max="14607" width="9.28515625" style="8" bestFit="1" customWidth="1"/>
    <col min="14608" max="14608" width="9.140625" style="8"/>
    <col min="14609" max="14609" width="10.28515625" style="8" bestFit="1" customWidth="1"/>
    <col min="14610" max="14611" width="9.28515625" style="8" bestFit="1" customWidth="1"/>
    <col min="14612" max="14612" width="9.140625" style="8"/>
    <col min="14613" max="14613" width="10.28515625" style="8" bestFit="1" customWidth="1"/>
    <col min="14614" max="14615" width="9.28515625" style="8" bestFit="1" customWidth="1"/>
    <col min="14616" max="14616" width="9.140625" style="8"/>
    <col min="14617" max="14617" width="10.28515625" style="8" bestFit="1" customWidth="1"/>
    <col min="14618" max="14619" width="9.28515625" style="8" bestFit="1" customWidth="1"/>
    <col min="14620" max="14620" width="9.140625" style="8"/>
    <col min="14621" max="14621" width="10.28515625" style="8" bestFit="1" customWidth="1"/>
    <col min="14622" max="14623" width="9.28515625" style="8" bestFit="1" customWidth="1"/>
    <col min="14624" max="14624" width="9.140625" style="8"/>
    <col min="14625" max="14625" width="10.28515625" style="8" bestFit="1" customWidth="1"/>
    <col min="14626" max="14627" width="9.28515625" style="8" bestFit="1" customWidth="1"/>
    <col min="14628" max="14628" width="9.140625" style="8"/>
    <col min="14629" max="14629" width="10.28515625" style="8" bestFit="1" customWidth="1"/>
    <col min="14630" max="14631" width="9.28515625" style="8" bestFit="1" customWidth="1"/>
    <col min="14632" max="14632" width="9.140625" style="8"/>
    <col min="14633" max="14633" width="10.28515625" style="8" bestFit="1" customWidth="1"/>
    <col min="14634" max="14635" width="9.28515625" style="8" bestFit="1" customWidth="1"/>
    <col min="14636" max="14636" width="9.140625" style="8"/>
    <col min="14637" max="14637" width="10.28515625" style="8" bestFit="1" customWidth="1"/>
    <col min="14638" max="14639" width="9.28515625" style="8" bestFit="1" customWidth="1"/>
    <col min="14640" max="14640" width="9.140625" style="8"/>
    <col min="14641" max="14641" width="10.28515625" style="8" bestFit="1" customWidth="1"/>
    <col min="14642" max="14643" width="9.28515625" style="8" bestFit="1" customWidth="1"/>
    <col min="14644" max="14644" width="9.140625" style="8"/>
    <col min="14645" max="14645" width="10.28515625" style="8" bestFit="1" customWidth="1"/>
    <col min="14646" max="14647" width="9.28515625" style="8" bestFit="1" customWidth="1"/>
    <col min="14648" max="14648" width="9.140625" style="8"/>
    <col min="14649" max="14649" width="10.28515625" style="8" bestFit="1" customWidth="1"/>
    <col min="14650" max="14651" width="9.28515625" style="8" bestFit="1" customWidth="1"/>
    <col min="14652" max="14652" width="9.140625" style="8"/>
    <col min="14653" max="14653" width="10.28515625" style="8" bestFit="1" customWidth="1"/>
    <col min="14654" max="14655" width="9.28515625" style="8" bestFit="1" customWidth="1"/>
    <col min="14656" max="14656" width="9.140625" style="8"/>
    <col min="14657" max="14657" width="10.28515625" style="8" bestFit="1" customWidth="1"/>
    <col min="14658" max="14659" width="9.28515625" style="8" bestFit="1" customWidth="1"/>
    <col min="14660" max="14660" width="9.140625" style="8"/>
    <col min="14661" max="14661" width="10.28515625" style="8" bestFit="1" customWidth="1"/>
    <col min="14662" max="14663" width="9.28515625" style="8" bestFit="1" customWidth="1"/>
    <col min="14664" max="14664" width="9.140625" style="8"/>
    <col min="14665" max="14665" width="10.28515625" style="8" bestFit="1" customWidth="1"/>
    <col min="14666" max="14667" width="9.28515625" style="8" bestFit="1" customWidth="1"/>
    <col min="14668" max="14668" width="9.140625" style="8"/>
    <col min="14669" max="14669" width="10.28515625" style="8" bestFit="1" customWidth="1"/>
    <col min="14670" max="14671" width="9.28515625" style="8" bestFit="1" customWidth="1"/>
    <col min="14672" max="14672" width="9.140625" style="8"/>
    <col min="14673" max="14673" width="10.28515625" style="8" bestFit="1" customWidth="1"/>
    <col min="14674" max="14675" width="9.28515625" style="8" bestFit="1" customWidth="1"/>
    <col min="14676" max="14676" width="9.140625" style="8"/>
    <col min="14677" max="14677" width="10.28515625" style="8" bestFit="1" customWidth="1"/>
    <col min="14678" max="14679" width="9.28515625" style="8" bestFit="1" customWidth="1"/>
    <col min="14680" max="14680" width="9.140625" style="8"/>
    <col min="14681" max="14681" width="10.28515625" style="8" bestFit="1" customWidth="1"/>
    <col min="14682" max="14683" width="9.28515625" style="8" bestFit="1" customWidth="1"/>
    <col min="14684" max="14684" width="9.140625" style="8"/>
    <col min="14685" max="14685" width="10.28515625" style="8" bestFit="1" customWidth="1"/>
    <col min="14686" max="14687" width="9.28515625" style="8" bestFit="1" customWidth="1"/>
    <col min="14688" max="14688" width="9.140625" style="8"/>
    <col min="14689" max="14689" width="10.28515625" style="8" bestFit="1" customWidth="1"/>
    <col min="14690" max="14691" width="9.28515625" style="8" bestFit="1" customWidth="1"/>
    <col min="14692" max="14692" width="9.140625" style="8"/>
    <col min="14693" max="14693" width="10.28515625" style="8" bestFit="1" customWidth="1"/>
    <col min="14694" max="14695" width="9.28515625" style="8" bestFit="1" customWidth="1"/>
    <col min="14696" max="14696" width="9.140625" style="8"/>
    <col min="14697" max="14697" width="10.28515625" style="8" bestFit="1" customWidth="1"/>
    <col min="14698" max="14699" width="9.28515625" style="8" bestFit="1" customWidth="1"/>
    <col min="14700" max="14700" width="9.140625" style="8"/>
    <col min="14701" max="14701" width="10.28515625" style="8" bestFit="1" customWidth="1"/>
    <col min="14702" max="14703" width="9.28515625" style="8" bestFit="1" customWidth="1"/>
    <col min="14704" max="14704" width="9.140625" style="8"/>
    <col min="14705" max="14705" width="10.28515625" style="8" bestFit="1" customWidth="1"/>
    <col min="14706" max="14707" width="9.28515625" style="8" bestFit="1" customWidth="1"/>
    <col min="14708" max="14708" width="9.140625" style="8"/>
    <col min="14709" max="14709" width="10.28515625" style="8" bestFit="1" customWidth="1"/>
    <col min="14710" max="14711" width="9.28515625" style="8" bestFit="1" customWidth="1"/>
    <col min="14712" max="14712" width="9.140625" style="8"/>
    <col min="14713" max="14713" width="10.28515625" style="8" bestFit="1" customWidth="1"/>
    <col min="14714" max="14715" width="9.28515625" style="8" bestFit="1" customWidth="1"/>
    <col min="14716" max="14716" width="9.140625" style="8"/>
    <col min="14717" max="14717" width="10.28515625" style="8" bestFit="1" customWidth="1"/>
    <col min="14718" max="14719" width="9.28515625" style="8" bestFit="1" customWidth="1"/>
    <col min="14720" max="14720" width="9.140625" style="8"/>
    <col min="14721" max="14721" width="10.28515625" style="8" bestFit="1" customWidth="1"/>
    <col min="14722" max="14723" width="9.28515625" style="8" bestFit="1" customWidth="1"/>
    <col min="14724" max="14724" width="9.140625" style="8"/>
    <col min="14725" max="14725" width="10.28515625" style="8" bestFit="1" customWidth="1"/>
    <col min="14726" max="14727" width="9.28515625" style="8" bestFit="1" customWidth="1"/>
    <col min="14728" max="14728" width="9.140625" style="8"/>
    <col min="14729" max="14729" width="10.28515625" style="8" bestFit="1" customWidth="1"/>
    <col min="14730" max="14731" width="9.28515625" style="8" bestFit="1" customWidth="1"/>
    <col min="14732" max="14732" width="9.140625" style="8"/>
    <col min="14733" max="14733" width="10.28515625" style="8" bestFit="1" customWidth="1"/>
    <col min="14734" max="14735" width="9.28515625" style="8" bestFit="1" customWidth="1"/>
    <col min="14736" max="14736" width="9.140625" style="8"/>
    <col min="14737" max="14737" width="10.28515625" style="8" bestFit="1" customWidth="1"/>
    <col min="14738" max="14739" width="9.28515625" style="8" bestFit="1" customWidth="1"/>
    <col min="14740" max="14740" width="9.140625" style="8"/>
    <col min="14741" max="14741" width="10.28515625" style="8" bestFit="1" customWidth="1"/>
    <col min="14742" max="14743" width="9.28515625" style="8" bestFit="1" customWidth="1"/>
    <col min="14744" max="14744" width="9.140625" style="8"/>
    <col min="14745" max="14745" width="10.28515625" style="8" bestFit="1" customWidth="1"/>
    <col min="14746" max="14747" width="9.28515625" style="8" bestFit="1" customWidth="1"/>
    <col min="14748" max="14748" width="9.140625" style="8"/>
    <col min="14749" max="14749" width="10.28515625" style="8" bestFit="1" customWidth="1"/>
    <col min="14750" max="14751" width="9.28515625" style="8" bestFit="1" customWidth="1"/>
    <col min="14752" max="14752" width="9.140625" style="8"/>
    <col min="14753" max="14753" width="10.28515625" style="8" bestFit="1" customWidth="1"/>
    <col min="14754" max="14755" width="9.28515625" style="8" bestFit="1" customWidth="1"/>
    <col min="14756" max="14756" width="9.140625" style="8"/>
    <col min="14757" max="14757" width="10.28515625" style="8" bestFit="1" customWidth="1"/>
    <col min="14758" max="14759" width="9.28515625" style="8" bestFit="1" customWidth="1"/>
    <col min="14760" max="14760" width="9.140625" style="8"/>
    <col min="14761" max="14761" width="10.28515625" style="8" bestFit="1" customWidth="1"/>
    <col min="14762" max="14763" width="9.28515625" style="8" bestFit="1" customWidth="1"/>
    <col min="14764" max="14764" width="9.140625" style="8"/>
    <col min="14765" max="14765" width="10.28515625" style="8" bestFit="1" customWidth="1"/>
    <col min="14766" max="14767" width="9.28515625" style="8" bestFit="1" customWidth="1"/>
    <col min="14768" max="14768" width="9.140625" style="8"/>
    <col min="14769" max="14769" width="10.28515625" style="8" bestFit="1" customWidth="1"/>
    <col min="14770" max="14771" width="9.28515625" style="8" bestFit="1" customWidth="1"/>
    <col min="14772" max="14772" width="9.140625" style="8"/>
    <col min="14773" max="14773" width="10.28515625" style="8" bestFit="1" customWidth="1"/>
    <col min="14774" max="14775" width="9.28515625" style="8" bestFit="1" customWidth="1"/>
    <col min="14776" max="14776" width="9.140625" style="8"/>
    <col min="14777" max="14777" width="10.28515625" style="8" bestFit="1" customWidth="1"/>
    <col min="14778" max="14779" width="9.28515625" style="8" bestFit="1" customWidth="1"/>
    <col min="14780" max="14780" width="9.140625" style="8"/>
    <col min="14781" max="14781" width="10.28515625" style="8" bestFit="1" customWidth="1"/>
    <col min="14782" max="14783" width="9.28515625" style="8" bestFit="1" customWidth="1"/>
    <col min="14784" max="14784" width="9.140625" style="8"/>
    <col min="14785" max="14785" width="10.28515625" style="8" bestFit="1" customWidth="1"/>
    <col min="14786" max="14787" width="9.28515625" style="8" bestFit="1" customWidth="1"/>
    <col min="14788" max="14788" width="9.140625" style="8"/>
    <col min="14789" max="14789" width="10.28515625" style="8" bestFit="1" customWidth="1"/>
    <col min="14790" max="14791" width="9.28515625" style="8" bestFit="1" customWidth="1"/>
    <col min="14792" max="14792" width="9.140625" style="8"/>
    <col min="14793" max="14793" width="10.28515625" style="8" bestFit="1" customWidth="1"/>
    <col min="14794" max="14795" width="9.28515625" style="8" bestFit="1" customWidth="1"/>
    <col min="14796" max="14796" width="9.140625" style="8"/>
    <col min="14797" max="14797" width="10.28515625" style="8" bestFit="1" customWidth="1"/>
    <col min="14798" max="14799" width="9.28515625" style="8" bestFit="1" customWidth="1"/>
    <col min="14800" max="14800" width="9.140625" style="8"/>
    <col min="14801" max="14801" width="10.28515625" style="8" bestFit="1" customWidth="1"/>
    <col min="14802" max="14803" width="9.28515625" style="8" bestFit="1" customWidth="1"/>
    <col min="14804" max="14804" width="9.140625" style="8"/>
    <col min="14805" max="14805" width="10.28515625" style="8" bestFit="1" customWidth="1"/>
    <col min="14806" max="14807" width="9.28515625" style="8" bestFit="1" customWidth="1"/>
    <col min="14808" max="14808" width="9.140625" style="8"/>
    <col min="14809" max="14809" width="10.28515625" style="8" bestFit="1" customWidth="1"/>
    <col min="14810" max="14811" width="9.28515625" style="8" bestFit="1" customWidth="1"/>
    <col min="14812" max="14812" width="9.140625" style="8"/>
    <col min="14813" max="14813" width="10.28515625" style="8" bestFit="1" customWidth="1"/>
    <col min="14814" max="14815" width="9.28515625" style="8" bestFit="1" customWidth="1"/>
    <col min="14816" max="14816" width="9.140625" style="8"/>
    <col min="14817" max="14817" width="10.28515625" style="8" bestFit="1" customWidth="1"/>
    <col min="14818" max="14819" width="9.28515625" style="8" bestFit="1" customWidth="1"/>
    <col min="14820" max="14820" width="9.140625" style="8"/>
    <col min="14821" max="14821" width="10.28515625" style="8" bestFit="1" customWidth="1"/>
    <col min="14822" max="14823" width="9.28515625" style="8" bestFit="1" customWidth="1"/>
    <col min="14824" max="14824" width="9.140625" style="8"/>
    <col min="14825" max="14825" width="10.28515625" style="8" bestFit="1" customWidth="1"/>
    <col min="14826" max="14827" width="9.28515625" style="8" bestFit="1" customWidth="1"/>
    <col min="14828" max="14828" width="9.140625" style="8"/>
    <col min="14829" max="14829" width="10.28515625" style="8" bestFit="1" customWidth="1"/>
    <col min="14830" max="14831" width="9.28515625" style="8" bestFit="1" customWidth="1"/>
    <col min="14832" max="14832" width="9.140625" style="8"/>
    <col min="14833" max="14833" width="10.28515625" style="8" bestFit="1" customWidth="1"/>
    <col min="14834" max="14835" width="9.28515625" style="8" bestFit="1" customWidth="1"/>
    <col min="14836" max="14836" width="9.140625" style="8"/>
    <col min="14837" max="14837" width="10.28515625" style="8" bestFit="1" customWidth="1"/>
    <col min="14838" max="14839" width="9.28515625" style="8" bestFit="1" customWidth="1"/>
    <col min="14840" max="14840" width="9.140625" style="8"/>
    <col min="14841" max="14841" width="10.28515625" style="8" bestFit="1" customWidth="1"/>
    <col min="14842" max="14843" width="9.28515625" style="8" bestFit="1" customWidth="1"/>
    <col min="14844" max="14844" width="9.140625" style="8"/>
    <col min="14845" max="14845" width="10.28515625" style="8" bestFit="1" customWidth="1"/>
    <col min="14846" max="14847" width="9.28515625" style="8" bestFit="1" customWidth="1"/>
    <col min="14848" max="14848" width="9.140625" style="8"/>
    <col min="14849" max="14849" width="10.28515625" style="8" bestFit="1" customWidth="1"/>
    <col min="14850" max="14851" width="9.28515625" style="8" bestFit="1" customWidth="1"/>
    <col min="14852" max="14852" width="9.140625" style="8"/>
    <col min="14853" max="14853" width="10.28515625" style="8" bestFit="1" customWidth="1"/>
    <col min="14854" max="14855" width="9.28515625" style="8" bestFit="1" customWidth="1"/>
    <col min="14856" max="14856" width="9.140625" style="8"/>
    <col min="14857" max="14857" width="10.28515625" style="8" bestFit="1" customWidth="1"/>
    <col min="14858" max="14859" width="9.28515625" style="8" bestFit="1" customWidth="1"/>
    <col min="14860" max="14860" width="9.140625" style="8"/>
    <col min="14861" max="14861" width="10.28515625" style="8" bestFit="1" customWidth="1"/>
    <col min="14862" max="14863" width="9.28515625" style="8" bestFit="1" customWidth="1"/>
    <col min="14864" max="14864" width="9.140625" style="8"/>
    <col min="14865" max="14865" width="10.28515625" style="8" bestFit="1" customWidth="1"/>
    <col min="14866" max="14867" width="9.28515625" style="8" bestFit="1" customWidth="1"/>
    <col min="14868" max="14868" width="9.140625" style="8"/>
    <col min="14869" max="14869" width="10.28515625" style="8" bestFit="1" customWidth="1"/>
    <col min="14870" max="14871" width="9.28515625" style="8" bestFit="1" customWidth="1"/>
    <col min="14872" max="14872" width="9.140625" style="8"/>
    <col min="14873" max="14873" width="10.28515625" style="8" bestFit="1" customWidth="1"/>
    <col min="14874" max="14875" width="9.28515625" style="8" bestFit="1" customWidth="1"/>
    <col min="14876" max="14876" width="9.140625" style="8"/>
    <col min="14877" max="14877" width="10.28515625" style="8" bestFit="1" customWidth="1"/>
    <col min="14878" max="14879" width="9.28515625" style="8" bestFit="1" customWidth="1"/>
    <col min="14880" max="14880" width="9.140625" style="8"/>
    <col min="14881" max="14881" width="10.28515625" style="8" bestFit="1" customWidth="1"/>
    <col min="14882" max="14883" width="9.28515625" style="8" bestFit="1" customWidth="1"/>
    <col min="14884" max="14884" width="9.140625" style="8"/>
    <col min="14885" max="14885" width="10.28515625" style="8" bestFit="1" customWidth="1"/>
    <col min="14886" max="14887" width="9.28515625" style="8" bestFit="1" customWidth="1"/>
    <col min="14888" max="14888" width="9.140625" style="8"/>
    <col min="14889" max="14889" width="10.28515625" style="8" bestFit="1" customWidth="1"/>
    <col min="14890" max="14891" width="9.28515625" style="8" bestFit="1" customWidth="1"/>
    <col min="14892" max="14892" width="9.140625" style="8"/>
    <col min="14893" max="14893" width="10.28515625" style="8" bestFit="1" customWidth="1"/>
    <col min="14894" max="14895" width="9.28515625" style="8" bestFit="1" customWidth="1"/>
    <col min="14896" max="14896" width="9.140625" style="8"/>
    <col min="14897" max="14897" width="10.28515625" style="8" bestFit="1" customWidth="1"/>
    <col min="14898" max="14899" width="9.28515625" style="8" bestFit="1" customWidth="1"/>
    <col min="14900" max="14900" width="9.140625" style="8"/>
    <col min="14901" max="14901" width="10.28515625" style="8" bestFit="1" customWidth="1"/>
    <col min="14902" max="14903" width="9.28515625" style="8" bestFit="1" customWidth="1"/>
    <col min="14904" max="14904" width="9.140625" style="8"/>
    <col min="14905" max="14905" width="10.28515625" style="8" bestFit="1" customWidth="1"/>
    <col min="14906" max="14907" width="9.28515625" style="8" bestFit="1" customWidth="1"/>
    <col min="14908" max="14908" width="9.140625" style="8"/>
    <col min="14909" max="14909" width="10.28515625" style="8" bestFit="1" customWidth="1"/>
    <col min="14910" max="14911" width="9.28515625" style="8" bestFit="1" customWidth="1"/>
    <col min="14912" max="14912" width="9.140625" style="8"/>
    <col min="14913" max="14913" width="10.28515625" style="8" bestFit="1" customWidth="1"/>
    <col min="14914" max="14915" width="9.28515625" style="8" bestFit="1" customWidth="1"/>
    <col min="14916" max="14916" width="9.140625" style="8"/>
    <col min="14917" max="14917" width="10.28515625" style="8" bestFit="1" customWidth="1"/>
    <col min="14918" max="14919" width="9.28515625" style="8" bestFit="1" customWidth="1"/>
    <col min="14920" max="14920" width="9.140625" style="8"/>
    <col min="14921" max="14921" width="10.28515625" style="8" bestFit="1" customWidth="1"/>
    <col min="14922" max="14923" width="9.28515625" style="8" bestFit="1" customWidth="1"/>
    <col min="14924" max="14924" width="9.140625" style="8"/>
    <col min="14925" max="14925" width="10.28515625" style="8" bestFit="1" customWidth="1"/>
    <col min="14926" max="14927" width="9.28515625" style="8" bestFit="1" customWidth="1"/>
    <col min="14928" max="14928" width="9.140625" style="8"/>
    <col min="14929" max="14929" width="10.28515625" style="8" bestFit="1" customWidth="1"/>
    <col min="14930" max="14931" width="9.28515625" style="8" bestFit="1" customWidth="1"/>
    <col min="14932" max="14932" width="9.140625" style="8"/>
    <col min="14933" max="14933" width="10.28515625" style="8" bestFit="1" customWidth="1"/>
    <col min="14934" max="14935" width="9.28515625" style="8" bestFit="1" customWidth="1"/>
    <col min="14936" max="14936" width="9.140625" style="8"/>
    <col min="14937" max="14937" width="10.28515625" style="8" bestFit="1" customWidth="1"/>
    <col min="14938" max="14939" width="9.28515625" style="8" bestFit="1" customWidth="1"/>
    <col min="14940" max="14940" width="9.140625" style="8"/>
    <col min="14941" max="14941" width="10.28515625" style="8" bestFit="1" customWidth="1"/>
    <col min="14942" max="14943" width="9.28515625" style="8" bestFit="1" customWidth="1"/>
    <col min="14944" max="14944" width="9.140625" style="8"/>
    <col min="14945" max="14945" width="10.28515625" style="8" bestFit="1" customWidth="1"/>
    <col min="14946" max="14947" width="9.28515625" style="8" bestFit="1" customWidth="1"/>
    <col min="14948" max="14948" width="9.140625" style="8"/>
    <col min="14949" max="14949" width="10.28515625" style="8" bestFit="1" customWidth="1"/>
    <col min="14950" max="14951" width="9.28515625" style="8" bestFit="1" customWidth="1"/>
    <col min="14952" max="14952" width="9.140625" style="8"/>
    <col min="14953" max="14953" width="10.28515625" style="8" bestFit="1" customWidth="1"/>
    <col min="14954" max="14955" width="9.28515625" style="8" bestFit="1" customWidth="1"/>
    <col min="14956" max="14956" width="9.140625" style="8"/>
    <col min="14957" max="14957" width="10.28515625" style="8" bestFit="1" customWidth="1"/>
    <col min="14958" max="14959" width="9.28515625" style="8" bestFit="1" customWidth="1"/>
    <col min="14960" max="14960" width="9.140625" style="8"/>
    <col min="14961" max="14961" width="10.28515625" style="8" bestFit="1" customWidth="1"/>
    <col min="14962" max="14963" width="9.28515625" style="8" bestFit="1" customWidth="1"/>
    <col min="14964" max="14964" width="9.140625" style="8"/>
    <col min="14965" max="14965" width="10.28515625" style="8" bestFit="1" customWidth="1"/>
    <col min="14966" max="14967" width="9.28515625" style="8" bestFit="1" customWidth="1"/>
    <col min="14968" max="14968" width="9.140625" style="8"/>
    <col min="14969" max="14969" width="10.28515625" style="8" bestFit="1" customWidth="1"/>
    <col min="14970" max="14971" width="9.28515625" style="8" bestFit="1" customWidth="1"/>
    <col min="14972" max="14972" width="9.140625" style="8"/>
    <col min="14973" max="14973" width="10.28515625" style="8" bestFit="1" customWidth="1"/>
    <col min="14974" max="14975" width="9.28515625" style="8" bestFit="1" customWidth="1"/>
    <col min="14976" max="14976" width="9.140625" style="8"/>
    <col min="14977" max="14977" width="10.28515625" style="8" bestFit="1" customWidth="1"/>
    <col min="14978" max="14979" width="9.28515625" style="8" bestFit="1" customWidth="1"/>
    <col min="14980" max="14980" width="9.140625" style="8"/>
    <col min="14981" max="14981" width="10.28515625" style="8" bestFit="1" customWidth="1"/>
    <col min="14982" max="14983" width="9.28515625" style="8" bestFit="1" customWidth="1"/>
    <col min="14984" max="14984" width="9.140625" style="8"/>
    <col min="14985" max="14985" width="10.28515625" style="8" bestFit="1" customWidth="1"/>
    <col min="14986" max="14987" width="9.28515625" style="8" bestFit="1" customWidth="1"/>
    <col min="14988" max="14988" width="9.140625" style="8"/>
    <col min="14989" max="14989" width="10.28515625" style="8" bestFit="1" customWidth="1"/>
    <col min="14990" max="14991" width="9.28515625" style="8" bestFit="1" customWidth="1"/>
    <col min="14992" max="14992" width="9.140625" style="8"/>
    <col min="14993" max="14993" width="10.28515625" style="8" bestFit="1" customWidth="1"/>
    <col min="14994" max="14995" width="9.28515625" style="8" bestFit="1" customWidth="1"/>
    <col min="14996" max="14996" width="9.140625" style="8"/>
    <col min="14997" max="14997" width="10.28515625" style="8" bestFit="1" customWidth="1"/>
    <col min="14998" max="14999" width="9.28515625" style="8" bestFit="1" customWidth="1"/>
    <col min="15000" max="15000" width="9.140625" style="8"/>
    <col min="15001" max="15001" width="10.28515625" style="8" bestFit="1" customWidth="1"/>
    <col min="15002" max="15003" width="9.28515625" style="8" bestFit="1" customWidth="1"/>
    <col min="15004" max="15004" width="9.140625" style="8"/>
    <col min="15005" max="15005" width="10.28515625" style="8" bestFit="1" customWidth="1"/>
    <col min="15006" max="15007" width="9.28515625" style="8" bestFit="1" customWidth="1"/>
    <col min="15008" max="15008" width="9.140625" style="8"/>
    <col min="15009" max="15009" width="10.28515625" style="8" bestFit="1" customWidth="1"/>
    <col min="15010" max="15011" width="9.28515625" style="8" bestFit="1" customWidth="1"/>
    <col min="15012" max="15012" width="9.140625" style="8"/>
    <col min="15013" max="15013" width="10.28515625" style="8" bestFit="1" customWidth="1"/>
    <col min="15014" max="15015" width="9.28515625" style="8" bestFit="1" customWidth="1"/>
    <col min="15016" max="15016" width="9.140625" style="8"/>
    <col min="15017" max="15017" width="10.28515625" style="8" bestFit="1" customWidth="1"/>
    <col min="15018" max="15019" width="9.28515625" style="8" bestFit="1" customWidth="1"/>
    <col min="15020" max="15020" width="9.140625" style="8"/>
    <col min="15021" max="15021" width="10.28515625" style="8" bestFit="1" customWidth="1"/>
    <col min="15022" max="15023" width="9.28515625" style="8" bestFit="1" customWidth="1"/>
    <col min="15024" max="15024" width="9.140625" style="8"/>
    <col min="15025" max="15025" width="10.28515625" style="8" bestFit="1" customWidth="1"/>
    <col min="15026" max="15027" width="9.28515625" style="8" bestFit="1" customWidth="1"/>
    <col min="15028" max="15028" width="9.140625" style="8"/>
    <col min="15029" max="15029" width="10.28515625" style="8" bestFit="1" customWidth="1"/>
    <col min="15030" max="15031" width="9.28515625" style="8" bestFit="1" customWidth="1"/>
    <col min="15032" max="15032" width="9.140625" style="8"/>
    <col min="15033" max="15033" width="10.28515625" style="8" bestFit="1" customWidth="1"/>
    <col min="15034" max="15035" width="9.28515625" style="8" bestFit="1" customWidth="1"/>
    <col min="15036" max="15036" width="9.140625" style="8"/>
    <col min="15037" max="15037" width="10.28515625" style="8" bestFit="1" customWidth="1"/>
    <col min="15038" max="15039" width="9.28515625" style="8" bestFit="1" customWidth="1"/>
    <col min="15040" max="15040" width="9.140625" style="8"/>
    <col min="15041" max="15041" width="10.28515625" style="8" bestFit="1" customWidth="1"/>
    <col min="15042" max="15043" width="9.28515625" style="8" bestFit="1" customWidth="1"/>
    <col min="15044" max="15044" width="9.140625" style="8"/>
    <col min="15045" max="15045" width="10.28515625" style="8" bestFit="1" customWidth="1"/>
    <col min="15046" max="15047" width="9.28515625" style="8" bestFit="1" customWidth="1"/>
    <col min="15048" max="15048" width="9.140625" style="8"/>
    <col min="15049" max="15049" width="10.28515625" style="8" bestFit="1" customWidth="1"/>
    <col min="15050" max="15051" width="9.28515625" style="8" bestFit="1" customWidth="1"/>
    <col min="15052" max="15052" width="9.140625" style="8"/>
    <col min="15053" max="15053" width="10.28515625" style="8" bestFit="1" customWidth="1"/>
    <col min="15054" max="15055" width="9.28515625" style="8" bestFit="1" customWidth="1"/>
    <col min="15056" max="15056" width="9.140625" style="8"/>
    <col min="15057" max="15057" width="10.28515625" style="8" bestFit="1" customWidth="1"/>
    <col min="15058" max="15059" width="9.28515625" style="8" bestFit="1" customWidth="1"/>
    <col min="15060" max="15060" width="9.140625" style="8"/>
    <col min="15061" max="15061" width="10.28515625" style="8" bestFit="1" customWidth="1"/>
    <col min="15062" max="15063" width="9.28515625" style="8" bestFit="1" customWidth="1"/>
    <col min="15064" max="15064" width="9.140625" style="8"/>
    <col min="15065" max="15065" width="10.28515625" style="8" bestFit="1" customWidth="1"/>
    <col min="15066" max="15067" width="9.28515625" style="8" bestFit="1" customWidth="1"/>
    <col min="15068" max="15068" width="9.140625" style="8"/>
    <col min="15069" max="15069" width="10.28515625" style="8" bestFit="1" customWidth="1"/>
    <col min="15070" max="15071" width="9.28515625" style="8" bestFit="1" customWidth="1"/>
    <col min="15072" max="15072" width="9.140625" style="8"/>
    <col min="15073" max="15073" width="10.28515625" style="8" bestFit="1" customWidth="1"/>
    <col min="15074" max="15075" width="9.28515625" style="8" bestFit="1" customWidth="1"/>
    <col min="15076" max="15076" width="9.140625" style="8"/>
    <col min="15077" max="15077" width="10.28515625" style="8" bestFit="1" customWidth="1"/>
    <col min="15078" max="15079" width="9.28515625" style="8" bestFit="1" customWidth="1"/>
    <col min="15080" max="15080" width="9.140625" style="8"/>
    <col min="15081" max="15081" width="10.28515625" style="8" bestFit="1" customWidth="1"/>
    <col min="15082" max="15083" width="9.28515625" style="8" bestFit="1" customWidth="1"/>
    <col min="15084" max="15084" width="9.140625" style="8"/>
    <col min="15085" max="15085" width="10.28515625" style="8" bestFit="1" customWidth="1"/>
    <col min="15086" max="15087" width="9.28515625" style="8" bestFit="1" customWidth="1"/>
    <col min="15088" max="15088" width="9.140625" style="8"/>
    <col min="15089" max="15089" width="10.28515625" style="8" bestFit="1" customWidth="1"/>
    <col min="15090" max="15091" width="9.28515625" style="8" bestFit="1" customWidth="1"/>
    <col min="15092" max="15092" width="9.140625" style="8"/>
    <col min="15093" max="15093" width="10.28515625" style="8" bestFit="1" customWidth="1"/>
    <col min="15094" max="15095" width="9.28515625" style="8" bestFit="1" customWidth="1"/>
    <col min="15096" max="15096" width="9.140625" style="8"/>
    <col min="15097" max="15097" width="10.28515625" style="8" bestFit="1" customWidth="1"/>
    <col min="15098" max="15099" width="9.28515625" style="8" bestFit="1" customWidth="1"/>
    <col min="15100" max="15100" width="9.140625" style="8"/>
    <col min="15101" max="15101" width="10.28515625" style="8" bestFit="1" customWidth="1"/>
    <col min="15102" max="15103" width="9.28515625" style="8" bestFit="1" customWidth="1"/>
    <col min="15104" max="15104" width="9.140625" style="8"/>
    <col min="15105" max="15105" width="10.28515625" style="8" bestFit="1" customWidth="1"/>
    <col min="15106" max="15107" width="9.28515625" style="8" bestFit="1" customWidth="1"/>
    <col min="15108" max="15108" width="9.140625" style="8"/>
    <col min="15109" max="15109" width="10.28515625" style="8" bestFit="1" customWidth="1"/>
    <col min="15110" max="15111" width="9.28515625" style="8" bestFit="1" customWidth="1"/>
    <col min="15112" max="15112" width="9.140625" style="8"/>
    <col min="15113" max="15113" width="10.28515625" style="8" bestFit="1" customWidth="1"/>
    <col min="15114" max="15115" width="9.28515625" style="8" bestFit="1" customWidth="1"/>
    <col min="15116" max="15116" width="9.140625" style="8"/>
    <col min="15117" max="15117" width="10.28515625" style="8" bestFit="1" customWidth="1"/>
    <col min="15118" max="15119" width="9.28515625" style="8" bestFit="1" customWidth="1"/>
    <col min="15120" max="15120" width="9.140625" style="8"/>
    <col min="15121" max="15121" width="10.28515625" style="8" bestFit="1" customWidth="1"/>
    <col min="15122" max="15123" width="9.28515625" style="8" bestFit="1" customWidth="1"/>
    <col min="15124" max="15124" width="9.140625" style="8"/>
    <col min="15125" max="15125" width="10.28515625" style="8" bestFit="1" customWidth="1"/>
    <col min="15126" max="15127" width="9.28515625" style="8" bestFit="1" customWidth="1"/>
    <col min="15128" max="15128" width="9.140625" style="8"/>
    <col min="15129" max="15129" width="10.28515625" style="8" bestFit="1" customWidth="1"/>
    <col min="15130" max="15131" width="9.28515625" style="8" bestFit="1" customWidth="1"/>
    <col min="15132" max="15132" width="9.140625" style="8"/>
    <col min="15133" max="15133" width="10.28515625" style="8" bestFit="1" customWidth="1"/>
    <col min="15134" max="15135" width="9.28515625" style="8" bestFit="1" customWidth="1"/>
    <col min="15136" max="15136" width="9.140625" style="8"/>
    <col min="15137" max="15137" width="10.28515625" style="8" bestFit="1" customWidth="1"/>
    <col min="15138" max="15139" width="9.28515625" style="8" bestFit="1" customWidth="1"/>
    <col min="15140" max="15140" width="9.140625" style="8"/>
    <col min="15141" max="15141" width="10.28515625" style="8" bestFit="1" customWidth="1"/>
    <col min="15142" max="15143" width="9.28515625" style="8" bestFit="1" customWidth="1"/>
    <col min="15144" max="15144" width="9.140625" style="8"/>
    <col min="15145" max="15145" width="10.28515625" style="8" bestFit="1" customWidth="1"/>
    <col min="15146" max="15147" width="9.28515625" style="8" bestFit="1" customWidth="1"/>
    <col min="15148" max="15148" width="9.140625" style="8"/>
    <col min="15149" max="15149" width="10.28515625" style="8" bestFit="1" customWidth="1"/>
    <col min="15150" max="15151" width="9.28515625" style="8" bestFit="1" customWidth="1"/>
    <col min="15152" max="15152" width="9.140625" style="8"/>
    <col min="15153" max="15153" width="10.28515625" style="8" bestFit="1" customWidth="1"/>
    <col min="15154" max="15155" width="9.28515625" style="8" bestFit="1" customWidth="1"/>
    <col min="15156" max="15156" width="9.140625" style="8"/>
    <col min="15157" max="15157" width="10.28515625" style="8" bestFit="1" customWidth="1"/>
    <col min="15158" max="15159" width="9.28515625" style="8" bestFit="1" customWidth="1"/>
    <col min="15160" max="15160" width="9.140625" style="8"/>
    <col min="15161" max="15161" width="10.28515625" style="8" bestFit="1" customWidth="1"/>
    <col min="15162" max="15163" width="9.28515625" style="8" bestFit="1" customWidth="1"/>
    <col min="15164" max="15164" width="9.140625" style="8"/>
    <col min="15165" max="15165" width="10.28515625" style="8" bestFit="1" customWidth="1"/>
    <col min="15166" max="15167" width="9.28515625" style="8" bestFit="1" customWidth="1"/>
    <col min="15168" max="15168" width="9.140625" style="8"/>
    <col min="15169" max="15169" width="10.28515625" style="8" bestFit="1" customWidth="1"/>
    <col min="15170" max="15171" width="9.28515625" style="8" bestFit="1" customWidth="1"/>
    <col min="15172" max="15172" width="9.140625" style="8"/>
    <col min="15173" max="15173" width="10.28515625" style="8" bestFit="1" customWidth="1"/>
    <col min="15174" max="15175" width="9.28515625" style="8" bestFit="1" customWidth="1"/>
    <col min="15176" max="15176" width="9.140625" style="8"/>
    <col min="15177" max="15177" width="10.28515625" style="8" bestFit="1" customWidth="1"/>
    <col min="15178" max="15179" width="9.28515625" style="8" bestFit="1" customWidth="1"/>
    <col min="15180" max="15180" width="9.140625" style="8"/>
    <col min="15181" max="15181" width="10.28515625" style="8" bestFit="1" customWidth="1"/>
    <col min="15182" max="15183" width="9.28515625" style="8" bestFit="1" customWidth="1"/>
    <col min="15184" max="15184" width="9.140625" style="8"/>
    <col min="15185" max="15185" width="10.28515625" style="8" bestFit="1" customWidth="1"/>
    <col min="15186" max="15187" width="9.28515625" style="8" bestFit="1" customWidth="1"/>
    <col min="15188" max="15188" width="9.140625" style="8"/>
    <col min="15189" max="15189" width="10.28515625" style="8" bestFit="1" customWidth="1"/>
    <col min="15190" max="15191" width="9.28515625" style="8" bestFit="1" customWidth="1"/>
    <col min="15192" max="15192" width="9.140625" style="8"/>
    <col min="15193" max="15193" width="10.28515625" style="8" bestFit="1" customWidth="1"/>
    <col min="15194" max="15195" width="9.28515625" style="8" bestFit="1" customWidth="1"/>
    <col min="15196" max="15196" width="9.140625" style="8"/>
    <col min="15197" max="15197" width="10.28515625" style="8" bestFit="1" customWidth="1"/>
    <col min="15198" max="15199" width="9.28515625" style="8" bestFit="1" customWidth="1"/>
    <col min="15200" max="15200" width="9.140625" style="8"/>
    <col min="15201" max="15201" width="10.28515625" style="8" bestFit="1" customWidth="1"/>
    <col min="15202" max="15203" width="9.28515625" style="8" bestFit="1" customWidth="1"/>
    <col min="15204" max="15204" width="9.140625" style="8"/>
    <col min="15205" max="15205" width="10.28515625" style="8" bestFit="1" customWidth="1"/>
    <col min="15206" max="15207" width="9.28515625" style="8" bestFit="1" customWidth="1"/>
    <col min="15208" max="15208" width="9.140625" style="8"/>
    <col min="15209" max="15209" width="10.28515625" style="8" bestFit="1" customWidth="1"/>
    <col min="15210" max="15211" width="9.28515625" style="8" bestFit="1" customWidth="1"/>
    <col min="15212" max="15212" width="9.140625" style="8"/>
    <col min="15213" max="15213" width="10.28515625" style="8" bestFit="1" customWidth="1"/>
    <col min="15214" max="15215" width="9.28515625" style="8" bestFit="1" customWidth="1"/>
    <col min="15216" max="15216" width="9.140625" style="8"/>
    <col min="15217" max="15217" width="10.28515625" style="8" bestFit="1" customWidth="1"/>
    <col min="15218" max="15219" width="9.28515625" style="8" bestFit="1" customWidth="1"/>
    <col min="15220" max="15220" width="9.140625" style="8"/>
    <col min="15221" max="15221" width="10.28515625" style="8" bestFit="1" customWidth="1"/>
    <col min="15222" max="15223" width="9.28515625" style="8" bestFit="1" customWidth="1"/>
    <col min="15224" max="15224" width="9.140625" style="8"/>
    <col min="15225" max="15225" width="10.28515625" style="8" bestFit="1" customWidth="1"/>
    <col min="15226" max="15227" width="9.28515625" style="8" bestFit="1" customWidth="1"/>
    <col min="15228" max="15228" width="9.140625" style="8"/>
    <col min="15229" max="15229" width="10.28515625" style="8" bestFit="1" customWidth="1"/>
    <col min="15230" max="15231" width="9.28515625" style="8" bestFit="1" customWidth="1"/>
    <col min="15232" max="15232" width="9.140625" style="8"/>
    <col min="15233" max="15233" width="10.28515625" style="8" bestFit="1" customWidth="1"/>
    <col min="15234" max="15235" width="9.28515625" style="8" bestFit="1" customWidth="1"/>
    <col min="15236" max="15236" width="9.140625" style="8"/>
    <col min="15237" max="15237" width="10.28515625" style="8" bestFit="1" customWidth="1"/>
    <col min="15238" max="15239" width="9.28515625" style="8" bestFit="1" customWidth="1"/>
    <col min="15240" max="15240" width="9.140625" style="8"/>
    <col min="15241" max="15241" width="10.28515625" style="8" bestFit="1" customWidth="1"/>
    <col min="15242" max="15243" width="9.28515625" style="8" bestFit="1" customWidth="1"/>
    <col min="15244" max="15244" width="9.140625" style="8"/>
    <col min="15245" max="15245" width="10.28515625" style="8" bestFit="1" customWidth="1"/>
    <col min="15246" max="15247" width="9.28515625" style="8" bestFit="1" customWidth="1"/>
    <col min="15248" max="15248" width="9.140625" style="8"/>
    <col min="15249" max="15249" width="10.28515625" style="8" bestFit="1" customWidth="1"/>
    <col min="15250" max="15251" width="9.28515625" style="8" bestFit="1" customWidth="1"/>
    <col min="15252" max="15252" width="9.140625" style="8"/>
    <col min="15253" max="15253" width="10.28515625" style="8" bestFit="1" customWidth="1"/>
    <col min="15254" max="15255" width="9.28515625" style="8" bestFit="1" customWidth="1"/>
    <col min="15256" max="15256" width="9.140625" style="8"/>
    <col min="15257" max="15257" width="10.28515625" style="8" bestFit="1" customWidth="1"/>
    <col min="15258" max="15259" width="9.28515625" style="8" bestFit="1" customWidth="1"/>
    <col min="15260" max="15260" width="9.140625" style="8"/>
    <col min="15261" max="15261" width="10.28515625" style="8" bestFit="1" customWidth="1"/>
    <col min="15262" max="15263" width="9.28515625" style="8" bestFit="1" customWidth="1"/>
    <col min="15264" max="15264" width="9.140625" style="8"/>
    <col min="15265" max="15265" width="10.28515625" style="8" bestFit="1" customWidth="1"/>
    <col min="15266" max="15267" width="9.28515625" style="8" bestFit="1" customWidth="1"/>
    <col min="15268" max="15268" width="9.140625" style="8"/>
    <col min="15269" max="15269" width="10.28515625" style="8" bestFit="1" customWidth="1"/>
    <col min="15270" max="15271" width="9.28515625" style="8" bestFit="1" customWidth="1"/>
    <col min="15272" max="15272" width="9.140625" style="8"/>
    <col min="15273" max="15273" width="10.28515625" style="8" bestFit="1" customWidth="1"/>
    <col min="15274" max="15275" width="9.28515625" style="8" bestFit="1" customWidth="1"/>
    <col min="15276" max="15276" width="9.140625" style="8"/>
    <col min="15277" max="15277" width="10.28515625" style="8" bestFit="1" customWidth="1"/>
    <col min="15278" max="15279" width="9.28515625" style="8" bestFit="1" customWidth="1"/>
    <col min="15280" max="15280" width="9.140625" style="8"/>
    <col min="15281" max="15281" width="10.28515625" style="8" bestFit="1" customWidth="1"/>
    <col min="15282" max="15283" width="9.28515625" style="8" bestFit="1" customWidth="1"/>
    <col min="15284" max="15284" width="9.140625" style="8"/>
    <col min="15285" max="15285" width="10.28515625" style="8" bestFit="1" customWidth="1"/>
    <col min="15286" max="15287" width="9.28515625" style="8" bestFit="1" customWidth="1"/>
    <col min="15288" max="15288" width="9.140625" style="8"/>
    <col min="15289" max="15289" width="10.28515625" style="8" bestFit="1" customWidth="1"/>
    <col min="15290" max="15291" width="9.28515625" style="8" bestFit="1" customWidth="1"/>
    <col min="15292" max="15292" width="9.140625" style="8"/>
    <col min="15293" max="15293" width="10.28515625" style="8" bestFit="1" customWidth="1"/>
    <col min="15294" max="15295" width="9.28515625" style="8" bestFit="1" customWidth="1"/>
    <col min="15296" max="15296" width="9.140625" style="8"/>
    <col min="15297" max="15297" width="10.28515625" style="8" bestFit="1" customWidth="1"/>
    <col min="15298" max="15299" width="9.28515625" style="8" bestFit="1" customWidth="1"/>
    <col min="15300" max="15300" width="9.140625" style="8"/>
    <col min="15301" max="15301" width="10.28515625" style="8" bestFit="1" customWidth="1"/>
    <col min="15302" max="15303" width="9.28515625" style="8" bestFit="1" customWidth="1"/>
    <col min="15304" max="15304" width="9.140625" style="8"/>
    <col min="15305" max="15305" width="10.28515625" style="8" bestFit="1" customWidth="1"/>
    <col min="15306" max="15307" width="9.28515625" style="8" bestFit="1" customWidth="1"/>
    <col min="15308" max="15308" width="9.140625" style="8"/>
    <col min="15309" max="15309" width="10.28515625" style="8" bestFit="1" customWidth="1"/>
    <col min="15310" max="15311" width="9.28515625" style="8" bestFit="1" customWidth="1"/>
    <col min="15312" max="15312" width="9.140625" style="8"/>
    <col min="15313" max="15313" width="10.28515625" style="8" bestFit="1" customWidth="1"/>
    <col min="15314" max="15315" width="9.28515625" style="8" bestFit="1" customWidth="1"/>
    <col min="15316" max="15316" width="9.140625" style="8"/>
    <col min="15317" max="15317" width="10.28515625" style="8" bestFit="1" customWidth="1"/>
    <col min="15318" max="15319" width="9.28515625" style="8" bestFit="1" customWidth="1"/>
    <col min="15320" max="15320" width="9.140625" style="8"/>
    <col min="15321" max="15321" width="10.28515625" style="8" bestFit="1" customWidth="1"/>
    <col min="15322" max="15323" width="9.28515625" style="8" bestFit="1" customWidth="1"/>
    <col min="15324" max="15324" width="9.140625" style="8"/>
    <col min="15325" max="15325" width="10.28515625" style="8" bestFit="1" customWidth="1"/>
    <col min="15326" max="15327" width="9.28515625" style="8" bestFit="1" customWidth="1"/>
    <col min="15328" max="15328" width="9.140625" style="8"/>
    <col min="15329" max="15329" width="10.28515625" style="8" bestFit="1" customWidth="1"/>
    <col min="15330" max="15331" width="9.28515625" style="8" bestFit="1" customWidth="1"/>
    <col min="15332" max="15332" width="9.140625" style="8"/>
    <col min="15333" max="15333" width="10.28515625" style="8" bestFit="1" customWidth="1"/>
    <col min="15334" max="15335" width="9.28515625" style="8" bestFit="1" customWidth="1"/>
    <col min="15336" max="15336" width="9.140625" style="8"/>
    <col min="15337" max="15337" width="10.28515625" style="8" bestFit="1" customWidth="1"/>
    <col min="15338" max="15339" width="9.28515625" style="8" bestFit="1" customWidth="1"/>
    <col min="15340" max="15340" width="9.140625" style="8"/>
    <col min="15341" max="15341" width="10.28515625" style="8" bestFit="1" customWidth="1"/>
    <col min="15342" max="15343" width="9.28515625" style="8" bestFit="1" customWidth="1"/>
    <col min="15344" max="15344" width="9.140625" style="8"/>
    <col min="15345" max="15345" width="10.28515625" style="8" bestFit="1" customWidth="1"/>
    <col min="15346" max="15347" width="9.28515625" style="8" bestFit="1" customWidth="1"/>
    <col min="15348" max="15348" width="9.140625" style="8"/>
    <col min="15349" max="15349" width="10.28515625" style="8" bestFit="1" customWidth="1"/>
    <col min="15350" max="15351" width="9.28515625" style="8" bestFit="1" customWidth="1"/>
    <col min="15352" max="15352" width="9.140625" style="8"/>
    <col min="15353" max="15353" width="10.28515625" style="8" bestFit="1" customWidth="1"/>
    <col min="15354" max="15355" width="9.28515625" style="8" bestFit="1" customWidth="1"/>
    <col min="15356" max="15356" width="9.140625" style="8"/>
    <col min="15357" max="15357" width="10.28515625" style="8" bestFit="1" customWidth="1"/>
    <col min="15358" max="15359" width="9.28515625" style="8" bestFit="1" customWidth="1"/>
    <col min="15360" max="15360" width="9.140625" style="8"/>
    <col min="15361" max="15361" width="10.28515625" style="8" bestFit="1" customWidth="1"/>
    <col min="15362" max="15363" width="9.28515625" style="8" bestFit="1" customWidth="1"/>
    <col min="15364" max="15364" width="9.140625" style="8"/>
    <col min="15365" max="15365" width="10.28515625" style="8" bestFit="1" customWidth="1"/>
    <col min="15366" max="15367" width="9.28515625" style="8" bestFit="1" customWidth="1"/>
    <col min="15368" max="15368" width="9.140625" style="8"/>
    <col min="15369" max="15369" width="10.28515625" style="8" bestFit="1" customWidth="1"/>
    <col min="15370" max="15371" width="9.28515625" style="8" bestFit="1" customWidth="1"/>
    <col min="15372" max="15372" width="9.140625" style="8"/>
    <col min="15373" max="15373" width="10.28515625" style="8" bestFit="1" customWidth="1"/>
    <col min="15374" max="15375" width="9.28515625" style="8" bestFit="1" customWidth="1"/>
    <col min="15376" max="15376" width="9.140625" style="8"/>
    <col min="15377" max="15377" width="10.28515625" style="8" bestFit="1" customWidth="1"/>
    <col min="15378" max="15379" width="9.28515625" style="8" bestFit="1" customWidth="1"/>
    <col min="15380" max="15380" width="9.140625" style="8"/>
    <col min="15381" max="15381" width="10.28515625" style="8" bestFit="1" customWidth="1"/>
    <col min="15382" max="15383" width="9.28515625" style="8" bestFit="1" customWidth="1"/>
    <col min="15384" max="15384" width="9.140625" style="8"/>
    <col min="15385" max="15385" width="10.28515625" style="8" bestFit="1" customWidth="1"/>
    <col min="15386" max="15387" width="9.28515625" style="8" bestFit="1" customWidth="1"/>
    <col min="15388" max="15388" width="9.140625" style="8"/>
    <col min="15389" max="15389" width="10.28515625" style="8" bestFit="1" customWidth="1"/>
    <col min="15390" max="15391" width="9.28515625" style="8" bestFit="1" customWidth="1"/>
    <col min="15392" max="15392" width="9.140625" style="8"/>
    <col min="15393" max="15393" width="10.28515625" style="8" bestFit="1" customWidth="1"/>
    <col min="15394" max="15395" width="9.28515625" style="8" bestFit="1" customWidth="1"/>
    <col min="15396" max="15396" width="9.140625" style="8"/>
    <col min="15397" max="15397" width="10.28515625" style="8" bestFit="1" customWidth="1"/>
    <col min="15398" max="15399" width="9.28515625" style="8" bestFit="1" customWidth="1"/>
    <col min="15400" max="15400" width="9.140625" style="8"/>
    <col min="15401" max="15401" width="10.28515625" style="8" bestFit="1" customWidth="1"/>
    <col min="15402" max="15403" width="9.28515625" style="8" bestFit="1" customWidth="1"/>
    <col min="15404" max="15404" width="9.140625" style="8"/>
    <col min="15405" max="15405" width="10.28515625" style="8" bestFit="1" customWidth="1"/>
    <col min="15406" max="15407" width="9.28515625" style="8" bestFit="1" customWidth="1"/>
    <col min="15408" max="15408" width="9.140625" style="8"/>
    <col min="15409" max="15409" width="10.28515625" style="8" bestFit="1" customWidth="1"/>
    <col min="15410" max="15411" width="9.28515625" style="8" bestFit="1" customWidth="1"/>
    <col min="15412" max="15412" width="9.140625" style="8"/>
    <col min="15413" max="15413" width="10.28515625" style="8" bestFit="1" customWidth="1"/>
    <col min="15414" max="15415" width="9.28515625" style="8" bestFit="1" customWidth="1"/>
    <col min="15416" max="15416" width="9.140625" style="8"/>
    <col min="15417" max="15417" width="10.28515625" style="8" bestFit="1" customWidth="1"/>
    <col min="15418" max="15419" width="9.28515625" style="8" bestFit="1" customWidth="1"/>
    <col min="15420" max="15420" width="9.140625" style="8"/>
    <col min="15421" max="15421" width="10.28515625" style="8" bestFit="1" customWidth="1"/>
    <col min="15422" max="15423" width="9.28515625" style="8" bestFit="1" customWidth="1"/>
    <col min="15424" max="15424" width="9.140625" style="8"/>
    <col min="15425" max="15425" width="10.28515625" style="8" bestFit="1" customWidth="1"/>
    <col min="15426" max="15427" width="9.28515625" style="8" bestFit="1" customWidth="1"/>
    <col min="15428" max="15428" width="9.140625" style="8"/>
    <col min="15429" max="15429" width="10.28515625" style="8" bestFit="1" customWidth="1"/>
    <col min="15430" max="15431" width="9.28515625" style="8" bestFit="1" customWidth="1"/>
    <col min="15432" max="15432" width="9.140625" style="8"/>
    <col min="15433" max="15433" width="10.28515625" style="8" bestFit="1" customWidth="1"/>
    <col min="15434" max="15435" width="9.28515625" style="8" bestFit="1" customWidth="1"/>
    <col min="15436" max="15436" width="9.140625" style="8"/>
    <col min="15437" max="15437" width="10.28515625" style="8" bestFit="1" customWidth="1"/>
    <col min="15438" max="15439" width="9.28515625" style="8" bestFit="1" customWidth="1"/>
    <col min="15440" max="15440" width="9.140625" style="8"/>
    <col min="15441" max="15441" width="10.28515625" style="8" bestFit="1" customWidth="1"/>
    <col min="15442" max="15443" width="9.28515625" style="8" bestFit="1" customWidth="1"/>
    <col min="15444" max="15444" width="9.140625" style="8"/>
    <col min="15445" max="15445" width="10.28515625" style="8" bestFit="1" customWidth="1"/>
    <col min="15446" max="15447" width="9.28515625" style="8" bestFit="1" customWidth="1"/>
    <col min="15448" max="15448" width="9.140625" style="8"/>
    <col min="15449" max="15449" width="10.28515625" style="8" bestFit="1" customWidth="1"/>
    <col min="15450" max="15451" width="9.28515625" style="8" bestFit="1" customWidth="1"/>
    <col min="15452" max="15452" width="9.140625" style="8"/>
    <col min="15453" max="15453" width="10.28515625" style="8" bestFit="1" customWidth="1"/>
    <col min="15454" max="15455" width="9.28515625" style="8" bestFit="1" customWidth="1"/>
    <col min="15456" max="15456" width="9.140625" style="8"/>
    <col min="15457" max="15457" width="10.28515625" style="8" bestFit="1" customWidth="1"/>
    <col min="15458" max="15459" width="9.28515625" style="8" bestFit="1" customWidth="1"/>
    <col min="15460" max="15460" width="9.140625" style="8"/>
    <col min="15461" max="15461" width="10.28515625" style="8" bestFit="1" customWidth="1"/>
    <col min="15462" max="15463" width="9.28515625" style="8" bestFit="1" customWidth="1"/>
    <col min="15464" max="15464" width="9.140625" style="8"/>
    <col min="15465" max="15465" width="10.28515625" style="8" bestFit="1" customWidth="1"/>
    <col min="15466" max="15467" width="9.28515625" style="8" bestFit="1" customWidth="1"/>
    <col min="15468" max="15468" width="9.140625" style="8"/>
    <col min="15469" max="15469" width="10.28515625" style="8" bestFit="1" customWidth="1"/>
    <col min="15470" max="15471" width="9.28515625" style="8" bestFit="1" customWidth="1"/>
    <col min="15472" max="15472" width="9.140625" style="8"/>
    <col min="15473" max="15473" width="10.28515625" style="8" bestFit="1" customWidth="1"/>
    <col min="15474" max="15475" width="9.28515625" style="8" bestFit="1" customWidth="1"/>
    <col min="15476" max="15476" width="9.140625" style="8"/>
    <col min="15477" max="15477" width="10.28515625" style="8" bestFit="1" customWidth="1"/>
    <col min="15478" max="15479" width="9.28515625" style="8" bestFit="1" customWidth="1"/>
    <col min="15480" max="15480" width="9.140625" style="8"/>
    <col min="15481" max="15481" width="10.28515625" style="8" bestFit="1" customWidth="1"/>
    <col min="15482" max="15483" width="9.28515625" style="8" bestFit="1" customWidth="1"/>
    <col min="15484" max="15484" width="9.140625" style="8"/>
    <col min="15485" max="15485" width="10.28515625" style="8" bestFit="1" customWidth="1"/>
    <col min="15486" max="15487" width="9.28515625" style="8" bestFit="1" customWidth="1"/>
    <col min="15488" max="15488" width="9.140625" style="8"/>
    <col min="15489" max="15489" width="10.28515625" style="8" bestFit="1" customWidth="1"/>
    <col min="15490" max="15491" width="9.28515625" style="8" bestFit="1" customWidth="1"/>
    <col min="15492" max="15492" width="9.140625" style="8"/>
    <col min="15493" max="15493" width="10.28515625" style="8" bestFit="1" customWidth="1"/>
    <col min="15494" max="15495" width="9.28515625" style="8" bestFit="1" customWidth="1"/>
    <col min="15496" max="15496" width="9.140625" style="8"/>
    <col min="15497" max="15497" width="10.28515625" style="8" bestFit="1" customWidth="1"/>
    <col min="15498" max="15499" width="9.28515625" style="8" bestFit="1" customWidth="1"/>
    <col min="15500" max="15500" width="9.140625" style="8"/>
    <col min="15501" max="15501" width="10.28515625" style="8" bestFit="1" customWidth="1"/>
    <col min="15502" max="15503" width="9.28515625" style="8" bestFit="1" customWidth="1"/>
    <col min="15504" max="15504" width="9.140625" style="8"/>
    <col min="15505" max="15505" width="10.28515625" style="8" bestFit="1" customWidth="1"/>
    <col min="15506" max="15507" width="9.28515625" style="8" bestFit="1" customWidth="1"/>
    <col min="15508" max="15508" width="9.140625" style="8"/>
    <col min="15509" max="15509" width="10.28515625" style="8" bestFit="1" customWidth="1"/>
    <col min="15510" max="15511" width="9.28515625" style="8" bestFit="1" customWidth="1"/>
    <col min="15512" max="15512" width="9.140625" style="8"/>
    <col min="15513" max="15513" width="10.28515625" style="8" bestFit="1" customWidth="1"/>
    <col min="15514" max="15515" width="9.28515625" style="8" bestFit="1" customWidth="1"/>
    <col min="15516" max="15516" width="9.140625" style="8"/>
    <col min="15517" max="15517" width="10.28515625" style="8" bestFit="1" customWidth="1"/>
    <col min="15518" max="15519" width="9.28515625" style="8" bestFit="1" customWidth="1"/>
    <col min="15520" max="15520" width="9.140625" style="8"/>
    <col min="15521" max="15521" width="10.28515625" style="8" bestFit="1" customWidth="1"/>
    <col min="15522" max="15523" width="9.28515625" style="8" bestFit="1" customWidth="1"/>
    <col min="15524" max="15524" width="9.140625" style="8"/>
    <col min="15525" max="15525" width="10.28515625" style="8" bestFit="1" customWidth="1"/>
    <col min="15526" max="15527" width="9.28515625" style="8" bestFit="1" customWidth="1"/>
    <col min="15528" max="15528" width="9.140625" style="8"/>
    <col min="15529" max="15529" width="10.28515625" style="8" bestFit="1" customWidth="1"/>
    <col min="15530" max="15531" width="9.28515625" style="8" bestFit="1" customWidth="1"/>
    <col min="15532" max="15532" width="9.140625" style="8"/>
    <col min="15533" max="15533" width="10.28515625" style="8" bestFit="1" customWidth="1"/>
    <col min="15534" max="15535" width="9.28515625" style="8" bestFit="1" customWidth="1"/>
    <col min="15536" max="15536" width="9.140625" style="8"/>
    <col min="15537" max="15537" width="10.28515625" style="8" bestFit="1" customWidth="1"/>
    <col min="15538" max="15539" width="9.28515625" style="8" bestFit="1" customWidth="1"/>
    <col min="15540" max="15540" width="9.140625" style="8"/>
    <col min="15541" max="15541" width="10.28515625" style="8" bestFit="1" customWidth="1"/>
    <col min="15542" max="15543" width="9.28515625" style="8" bestFit="1" customWidth="1"/>
    <col min="15544" max="15544" width="9.140625" style="8"/>
    <col min="15545" max="15545" width="10.28515625" style="8" bestFit="1" customWidth="1"/>
    <col min="15546" max="15547" width="9.28515625" style="8" bestFit="1" customWidth="1"/>
    <col min="15548" max="15548" width="9.140625" style="8"/>
    <col min="15549" max="15549" width="10.28515625" style="8" bestFit="1" customWidth="1"/>
    <col min="15550" max="15551" width="9.28515625" style="8" bestFit="1" customWidth="1"/>
    <col min="15552" max="15552" width="9.140625" style="8"/>
    <col min="15553" max="15553" width="10.28515625" style="8" bestFit="1" customWidth="1"/>
    <col min="15554" max="15555" width="9.28515625" style="8" bestFit="1" customWidth="1"/>
    <col min="15556" max="15556" width="9.140625" style="8"/>
    <col min="15557" max="15557" width="10.28515625" style="8" bestFit="1" customWidth="1"/>
    <col min="15558" max="15559" width="9.28515625" style="8" bestFit="1" customWidth="1"/>
    <col min="15560" max="15560" width="9.140625" style="8"/>
    <col min="15561" max="15561" width="10.28515625" style="8" bestFit="1" customWidth="1"/>
    <col min="15562" max="15563" width="9.28515625" style="8" bestFit="1" customWidth="1"/>
    <col min="15564" max="15564" width="9.140625" style="8"/>
    <col min="15565" max="15565" width="10.28515625" style="8" bestFit="1" customWidth="1"/>
    <col min="15566" max="15567" width="9.28515625" style="8" bestFit="1" customWidth="1"/>
    <col min="15568" max="15568" width="9.140625" style="8"/>
    <col min="15569" max="15569" width="10.28515625" style="8" bestFit="1" customWidth="1"/>
    <col min="15570" max="15571" width="9.28515625" style="8" bestFit="1" customWidth="1"/>
    <col min="15572" max="15572" width="9.140625" style="8"/>
    <col min="15573" max="15573" width="10.28515625" style="8" bestFit="1" customWidth="1"/>
    <col min="15574" max="15575" width="9.28515625" style="8" bestFit="1" customWidth="1"/>
    <col min="15576" max="15576" width="9.140625" style="8"/>
    <col min="15577" max="15577" width="10.28515625" style="8" bestFit="1" customWidth="1"/>
    <col min="15578" max="15579" width="9.28515625" style="8" bestFit="1" customWidth="1"/>
    <col min="15580" max="15580" width="9.140625" style="8"/>
    <col min="15581" max="15581" width="10.28515625" style="8" bestFit="1" customWidth="1"/>
    <col min="15582" max="15583" width="9.28515625" style="8" bestFit="1" customWidth="1"/>
    <col min="15584" max="15584" width="9.140625" style="8"/>
    <col min="15585" max="15585" width="10.28515625" style="8" bestFit="1" customWidth="1"/>
    <col min="15586" max="15587" width="9.28515625" style="8" bestFit="1" customWidth="1"/>
    <col min="15588" max="15588" width="9.140625" style="8"/>
    <col min="15589" max="15589" width="10.28515625" style="8" bestFit="1" customWidth="1"/>
    <col min="15590" max="15591" width="9.28515625" style="8" bestFit="1" customWidth="1"/>
    <col min="15592" max="15592" width="9.140625" style="8"/>
    <col min="15593" max="15593" width="10.28515625" style="8" bestFit="1" customWidth="1"/>
    <col min="15594" max="15595" width="9.28515625" style="8" bestFit="1" customWidth="1"/>
    <col min="15596" max="15596" width="9.140625" style="8"/>
    <col min="15597" max="15597" width="10.28515625" style="8" bestFit="1" customWidth="1"/>
    <col min="15598" max="15599" width="9.28515625" style="8" bestFit="1" customWidth="1"/>
    <col min="15600" max="15600" width="9.140625" style="8"/>
    <col min="15601" max="15601" width="10.28515625" style="8" bestFit="1" customWidth="1"/>
    <col min="15602" max="15603" width="9.28515625" style="8" bestFit="1" customWidth="1"/>
    <col min="15604" max="15604" width="9.140625" style="8"/>
    <col min="15605" max="15605" width="10.28515625" style="8" bestFit="1" customWidth="1"/>
    <col min="15606" max="15607" width="9.28515625" style="8" bestFit="1" customWidth="1"/>
    <col min="15608" max="15608" width="9.140625" style="8"/>
    <col min="15609" max="15609" width="10.28515625" style="8" bestFit="1" customWidth="1"/>
    <col min="15610" max="15611" width="9.28515625" style="8" bestFit="1" customWidth="1"/>
    <col min="15612" max="15612" width="9.140625" style="8"/>
    <col min="15613" max="15613" width="10.28515625" style="8" bestFit="1" customWidth="1"/>
    <col min="15614" max="15615" width="9.28515625" style="8" bestFit="1" customWidth="1"/>
    <col min="15616" max="15616" width="9.140625" style="8"/>
    <col min="15617" max="15617" width="10.28515625" style="8" bestFit="1" customWidth="1"/>
    <col min="15618" max="15619" width="9.28515625" style="8" bestFit="1" customWidth="1"/>
    <col min="15620" max="15620" width="9.140625" style="8"/>
    <col min="15621" max="15621" width="10.28515625" style="8" bestFit="1" customWidth="1"/>
    <col min="15622" max="15623" width="9.28515625" style="8" bestFit="1" customWidth="1"/>
    <col min="15624" max="15624" width="9.140625" style="8"/>
    <col min="15625" max="15625" width="10.28515625" style="8" bestFit="1" customWidth="1"/>
    <col min="15626" max="15627" width="9.28515625" style="8" bestFit="1" customWidth="1"/>
    <col min="15628" max="15628" width="9.140625" style="8"/>
    <col min="15629" max="15629" width="10.28515625" style="8" bestFit="1" customWidth="1"/>
    <col min="15630" max="15631" width="9.28515625" style="8" bestFit="1" customWidth="1"/>
    <col min="15632" max="15632" width="9.140625" style="8"/>
    <col min="15633" max="15633" width="10.28515625" style="8" bestFit="1" customWidth="1"/>
    <col min="15634" max="15635" width="9.28515625" style="8" bestFit="1" customWidth="1"/>
    <col min="15636" max="15636" width="9.140625" style="8"/>
    <col min="15637" max="15637" width="10.28515625" style="8" bestFit="1" customWidth="1"/>
    <col min="15638" max="15639" width="9.28515625" style="8" bestFit="1" customWidth="1"/>
    <col min="15640" max="15640" width="9.140625" style="8"/>
    <col min="15641" max="15641" width="10.28515625" style="8" bestFit="1" customWidth="1"/>
    <col min="15642" max="15643" width="9.28515625" style="8" bestFit="1" customWidth="1"/>
    <col min="15644" max="15644" width="9.140625" style="8"/>
    <col min="15645" max="15645" width="10.28515625" style="8" bestFit="1" customWidth="1"/>
    <col min="15646" max="15647" width="9.28515625" style="8" bestFit="1" customWidth="1"/>
    <col min="15648" max="15648" width="9.140625" style="8"/>
    <col min="15649" max="15649" width="10.28515625" style="8" bestFit="1" customWidth="1"/>
    <col min="15650" max="15651" width="9.28515625" style="8" bestFit="1" customWidth="1"/>
    <col min="15652" max="15652" width="9.140625" style="8"/>
    <col min="15653" max="15653" width="10.28515625" style="8" bestFit="1" customWidth="1"/>
    <col min="15654" max="15655" width="9.28515625" style="8" bestFit="1" customWidth="1"/>
    <col min="15656" max="15656" width="9.140625" style="8"/>
    <col min="15657" max="15657" width="10.28515625" style="8" bestFit="1" customWidth="1"/>
    <col min="15658" max="15659" width="9.28515625" style="8" bestFit="1" customWidth="1"/>
    <col min="15660" max="15660" width="9.140625" style="8"/>
    <col min="15661" max="15661" width="10.28515625" style="8" bestFit="1" customWidth="1"/>
    <col min="15662" max="15663" width="9.28515625" style="8" bestFit="1" customWidth="1"/>
    <col min="15664" max="15664" width="9.140625" style="8"/>
    <col min="15665" max="15665" width="10.28515625" style="8" bestFit="1" customWidth="1"/>
    <col min="15666" max="15667" width="9.28515625" style="8" bestFit="1" customWidth="1"/>
    <col min="15668" max="15668" width="9.140625" style="8"/>
    <col min="15669" max="15669" width="10.28515625" style="8" bestFit="1" customWidth="1"/>
    <col min="15670" max="15671" width="9.28515625" style="8" bestFit="1" customWidth="1"/>
    <col min="15672" max="15672" width="9.140625" style="8"/>
    <col min="15673" max="15673" width="10.28515625" style="8" bestFit="1" customWidth="1"/>
    <col min="15674" max="15675" width="9.28515625" style="8" bestFit="1" customWidth="1"/>
    <col min="15676" max="15676" width="9.140625" style="8"/>
    <col min="15677" max="15677" width="10.28515625" style="8" bestFit="1" customWidth="1"/>
    <col min="15678" max="15679" width="9.28515625" style="8" bestFit="1" customWidth="1"/>
    <col min="15680" max="15680" width="9.140625" style="8"/>
    <col min="15681" max="15681" width="10.28515625" style="8" bestFit="1" customWidth="1"/>
    <col min="15682" max="15683" width="9.28515625" style="8" bestFit="1" customWidth="1"/>
    <col min="15684" max="15684" width="9.140625" style="8"/>
    <col min="15685" max="15685" width="10.28515625" style="8" bestFit="1" customWidth="1"/>
    <col min="15686" max="15687" width="9.28515625" style="8" bestFit="1" customWidth="1"/>
    <col min="15688" max="15688" width="9.140625" style="8"/>
    <col min="15689" max="15689" width="10.28515625" style="8" bestFit="1" customWidth="1"/>
    <col min="15690" max="15691" width="9.28515625" style="8" bestFit="1" customWidth="1"/>
    <col min="15692" max="15692" width="9.140625" style="8"/>
    <col min="15693" max="15693" width="10.28515625" style="8" bestFit="1" customWidth="1"/>
    <col min="15694" max="15695" width="9.28515625" style="8" bestFit="1" customWidth="1"/>
    <col min="15696" max="15696" width="9.140625" style="8"/>
    <col min="15697" max="15697" width="10.28515625" style="8" bestFit="1" customWidth="1"/>
    <col min="15698" max="15699" width="9.28515625" style="8" bestFit="1" customWidth="1"/>
    <col min="15700" max="15700" width="9.140625" style="8"/>
    <col min="15701" max="15701" width="10.28515625" style="8" bestFit="1" customWidth="1"/>
    <col min="15702" max="15703" width="9.28515625" style="8" bestFit="1" customWidth="1"/>
    <col min="15704" max="15704" width="9.140625" style="8"/>
    <col min="15705" max="15705" width="10.28515625" style="8" bestFit="1" customWidth="1"/>
    <col min="15706" max="15707" width="9.28515625" style="8" bestFit="1" customWidth="1"/>
    <col min="15708" max="15708" width="9.140625" style="8"/>
    <col min="15709" max="15709" width="10.28515625" style="8" bestFit="1" customWidth="1"/>
    <col min="15710" max="15711" width="9.28515625" style="8" bestFit="1" customWidth="1"/>
    <col min="15712" max="15712" width="9.140625" style="8"/>
    <col min="15713" max="15713" width="10.28515625" style="8" bestFit="1" customWidth="1"/>
    <col min="15714" max="15715" width="9.28515625" style="8" bestFit="1" customWidth="1"/>
    <col min="15716" max="15716" width="9.140625" style="8"/>
    <col min="15717" max="15717" width="10.28515625" style="8" bestFit="1" customWidth="1"/>
    <col min="15718" max="15719" width="9.28515625" style="8" bestFit="1" customWidth="1"/>
    <col min="15720" max="15720" width="9.140625" style="8"/>
    <col min="15721" max="15721" width="10.28515625" style="8" bestFit="1" customWidth="1"/>
    <col min="15722" max="15723" width="9.28515625" style="8" bestFit="1" customWidth="1"/>
    <col min="15724" max="15724" width="9.140625" style="8"/>
    <col min="15725" max="15725" width="10.28515625" style="8" bestFit="1" customWidth="1"/>
    <col min="15726" max="15727" width="9.28515625" style="8" bestFit="1" customWidth="1"/>
    <col min="15728" max="15728" width="9.140625" style="8"/>
    <col min="15729" max="15729" width="10.28515625" style="8" bestFit="1" customWidth="1"/>
    <col min="15730" max="15731" width="9.28515625" style="8" bestFit="1" customWidth="1"/>
    <col min="15732" max="15732" width="9.140625" style="8"/>
    <col min="15733" max="15733" width="10.28515625" style="8" bestFit="1" customWidth="1"/>
    <col min="15734" max="15735" width="9.28515625" style="8" bestFit="1" customWidth="1"/>
    <col min="15736" max="15736" width="9.140625" style="8"/>
    <col min="15737" max="15737" width="10.28515625" style="8" bestFit="1" customWidth="1"/>
    <col min="15738" max="15739" width="9.28515625" style="8" bestFit="1" customWidth="1"/>
    <col min="15740" max="15740" width="9.140625" style="8"/>
    <col min="15741" max="15741" width="10.28515625" style="8" bestFit="1" customWidth="1"/>
    <col min="15742" max="15743" width="9.28515625" style="8" bestFit="1" customWidth="1"/>
    <col min="15744" max="15744" width="9.140625" style="8"/>
    <col min="15745" max="15745" width="10.28515625" style="8" bestFit="1" customWidth="1"/>
    <col min="15746" max="15747" width="9.28515625" style="8" bestFit="1" customWidth="1"/>
    <col min="15748" max="15748" width="9.140625" style="8"/>
    <col min="15749" max="15749" width="10.28515625" style="8" bestFit="1" customWidth="1"/>
    <col min="15750" max="15751" width="9.28515625" style="8" bestFit="1" customWidth="1"/>
    <col min="15752" max="15752" width="9.140625" style="8"/>
    <col min="15753" max="15753" width="10.28515625" style="8" bestFit="1" customWidth="1"/>
    <col min="15754" max="15755" width="9.28515625" style="8" bestFit="1" customWidth="1"/>
    <col min="15756" max="15756" width="9.140625" style="8"/>
    <col min="15757" max="15757" width="10.28515625" style="8" bestFit="1" customWidth="1"/>
    <col min="15758" max="15759" width="9.28515625" style="8" bestFit="1" customWidth="1"/>
    <col min="15760" max="15760" width="9.140625" style="8"/>
    <col min="15761" max="15761" width="10.28515625" style="8" bestFit="1" customWidth="1"/>
    <col min="15762" max="15763" width="9.28515625" style="8" bestFit="1" customWidth="1"/>
    <col min="15764" max="15764" width="9.140625" style="8"/>
    <col min="15765" max="15765" width="10.28515625" style="8" bestFit="1" customWidth="1"/>
    <col min="15766" max="15767" width="9.28515625" style="8" bestFit="1" customWidth="1"/>
    <col min="15768" max="15768" width="9.140625" style="8"/>
    <col min="15769" max="15769" width="10.28515625" style="8" bestFit="1" customWidth="1"/>
    <col min="15770" max="15771" width="9.28515625" style="8" bestFit="1" customWidth="1"/>
    <col min="15772" max="15772" width="9.140625" style="8"/>
    <col min="15773" max="15773" width="10.28515625" style="8" bestFit="1" customWidth="1"/>
    <col min="15774" max="15775" width="9.28515625" style="8" bestFit="1" customWidth="1"/>
    <col min="15776" max="15776" width="9.140625" style="8"/>
    <col min="15777" max="15777" width="10.28515625" style="8" bestFit="1" customWidth="1"/>
    <col min="15778" max="15779" width="9.28515625" style="8" bestFit="1" customWidth="1"/>
    <col min="15780" max="15780" width="9.140625" style="8"/>
    <col min="15781" max="15781" width="10.28515625" style="8" bestFit="1" customWidth="1"/>
    <col min="15782" max="15783" width="9.28515625" style="8" bestFit="1" customWidth="1"/>
    <col min="15784" max="15784" width="9.140625" style="8"/>
    <col min="15785" max="15785" width="10.28515625" style="8" bestFit="1" customWidth="1"/>
    <col min="15786" max="15787" width="9.28515625" style="8" bestFit="1" customWidth="1"/>
    <col min="15788" max="15788" width="9.140625" style="8"/>
    <col min="15789" max="15789" width="10.28515625" style="8" bestFit="1" customWidth="1"/>
    <col min="15790" max="15791" width="9.28515625" style="8" bestFit="1" customWidth="1"/>
    <col min="15792" max="15792" width="9.140625" style="8"/>
    <col min="15793" max="15793" width="10.28515625" style="8" bestFit="1" customWidth="1"/>
    <col min="15794" max="15795" width="9.28515625" style="8" bestFit="1" customWidth="1"/>
    <col min="15796" max="15796" width="9.140625" style="8"/>
    <col min="15797" max="15797" width="10.28515625" style="8" bestFit="1" customWidth="1"/>
    <col min="15798" max="15799" width="9.28515625" style="8" bestFit="1" customWidth="1"/>
    <col min="15800" max="15800" width="9.140625" style="8"/>
    <col min="15801" max="15801" width="10.28515625" style="8" bestFit="1" customWidth="1"/>
    <col min="15802" max="15803" width="9.28515625" style="8" bestFit="1" customWidth="1"/>
    <col min="15804" max="15804" width="9.140625" style="8"/>
    <col min="15805" max="15805" width="10.28515625" style="8" bestFit="1" customWidth="1"/>
    <col min="15806" max="15807" width="9.28515625" style="8" bestFit="1" customWidth="1"/>
    <col min="15808" max="15808" width="9.140625" style="8"/>
    <col min="15809" max="15809" width="10.28515625" style="8" bestFit="1" customWidth="1"/>
    <col min="15810" max="15811" width="9.28515625" style="8" bestFit="1" customWidth="1"/>
    <col min="15812" max="15812" width="9.140625" style="8"/>
    <col min="15813" max="15813" width="10.28515625" style="8" bestFit="1" customWidth="1"/>
    <col min="15814" max="15815" width="9.28515625" style="8" bestFit="1" customWidth="1"/>
    <col min="15816" max="15816" width="9.140625" style="8"/>
    <col min="15817" max="15817" width="10.28515625" style="8" bestFit="1" customWidth="1"/>
    <col min="15818" max="15819" width="9.28515625" style="8" bestFit="1" customWidth="1"/>
    <col min="15820" max="15820" width="9.140625" style="8"/>
    <col min="15821" max="15821" width="10.28515625" style="8" bestFit="1" customWidth="1"/>
    <col min="15822" max="15823" width="9.28515625" style="8" bestFit="1" customWidth="1"/>
    <col min="15824" max="15824" width="9.140625" style="8"/>
    <col min="15825" max="15825" width="10.28515625" style="8" bestFit="1" customWidth="1"/>
    <col min="15826" max="15827" width="9.28515625" style="8" bestFit="1" customWidth="1"/>
    <col min="15828" max="15828" width="9.140625" style="8"/>
    <col min="15829" max="15829" width="10.28515625" style="8" bestFit="1" customWidth="1"/>
    <col min="15830" max="15831" width="9.28515625" style="8" bestFit="1" customWidth="1"/>
    <col min="15832" max="15832" width="9.140625" style="8"/>
    <col min="15833" max="15833" width="10.28515625" style="8" bestFit="1" customWidth="1"/>
    <col min="15834" max="15835" width="9.28515625" style="8" bestFit="1" customWidth="1"/>
    <col min="15836" max="15836" width="9.140625" style="8"/>
    <col min="15837" max="15837" width="10.28515625" style="8" bestFit="1" customWidth="1"/>
    <col min="15838" max="15839" width="9.28515625" style="8" bestFit="1" customWidth="1"/>
    <col min="15840" max="15840" width="9.140625" style="8"/>
    <col min="15841" max="15841" width="10.28515625" style="8" bestFit="1" customWidth="1"/>
    <col min="15842" max="15843" width="9.28515625" style="8" bestFit="1" customWidth="1"/>
    <col min="15844" max="15844" width="9.140625" style="8"/>
    <col min="15845" max="15845" width="10.28515625" style="8" bestFit="1" customWidth="1"/>
    <col min="15846" max="15847" width="9.28515625" style="8" bestFit="1" customWidth="1"/>
    <col min="15848" max="15848" width="9.140625" style="8"/>
    <col min="15849" max="15849" width="10.28515625" style="8" bestFit="1" customWidth="1"/>
    <col min="15850" max="15851" width="9.28515625" style="8" bestFit="1" customWidth="1"/>
    <col min="15852" max="15852" width="9.140625" style="8"/>
    <col min="15853" max="15853" width="10.28515625" style="8" bestFit="1" customWidth="1"/>
    <col min="15854" max="15855" width="9.28515625" style="8" bestFit="1" customWidth="1"/>
    <col min="15856" max="15856" width="9.140625" style="8"/>
    <col min="15857" max="15857" width="10.28515625" style="8" bestFit="1" customWidth="1"/>
    <col min="15858" max="15859" width="9.28515625" style="8" bestFit="1" customWidth="1"/>
    <col min="15860" max="15860" width="9.140625" style="8"/>
    <col min="15861" max="15861" width="10.28515625" style="8" bestFit="1" customWidth="1"/>
    <col min="15862" max="15863" width="9.28515625" style="8" bestFit="1" customWidth="1"/>
    <col min="15864" max="15864" width="9.140625" style="8"/>
    <col min="15865" max="15865" width="10.28515625" style="8" bestFit="1" customWidth="1"/>
    <col min="15866" max="15867" width="9.28515625" style="8" bestFit="1" customWidth="1"/>
    <col min="15868" max="15868" width="9.140625" style="8"/>
    <col min="15869" max="15869" width="10.28515625" style="8" bestFit="1" customWidth="1"/>
    <col min="15870" max="15871" width="9.28515625" style="8" bestFit="1" customWidth="1"/>
    <col min="15872" max="15872" width="9.140625" style="8"/>
    <col min="15873" max="15873" width="10.28515625" style="8" bestFit="1" customWidth="1"/>
    <col min="15874" max="15875" width="9.28515625" style="8" bestFit="1" customWidth="1"/>
    <col min="15876" max="15876" width="9.140625" style="8"/>
    <col min="15877" max="15877" width="10.28515625" style="8" bestFit="1" customWidth="1"/>
    <col min="15878" max="15879" width="9.28515625" style="8" bestFit="1" customWidth="1"/>
    <col min="15880" max="15880" width="9.140625" style="8"/>
    <col min="15881" max="15881" width="10.28515625" style="8" bestFit="1" customWidth="1"/>
    <col min="15882" max="15883" width="9.28515625" style="8" bestFit="1" customWidth="1"/>
    <col min="15884" max="15884" width="9.140625" style="8"/>
    <col min="15885" max="15885" width="10.28515625" style="8" bestFit="1" customWidth="1"/>
    <col min="15886" max="15887" width="9.28515625" style="8" bestFit="1" customWidth="1"/>
    <col min="15888" max="15888" width="9.140625" style="8"/>
    <col min="15889" max="15889" width="10.28515625" style="8" bestFit="1" customWidth="1"/>
    <col min="15890" max="15891" width="9.28515625" style="8" bestFit="1" customWidth="1"/>
    <col min="15892" max="15892" width="9.140625" style="8"/>
    <col min="15893" max="15893" width="10.28515625" style="8" bestFit="1" customWidth="1"/>
    <col min="15894" max="15895" width="9.28515625" style="8" bestFit="1" customWidth="1"/>
    <col min="15896" max="15896" width="9.140625" style="8"/>
    <col min="15897" max="15897" width="10.28515625" style="8" bestFit="1" customWidth="1"/>
    <col min="15898" max="15899" width="9.28515625" style="8" bestFit="1" customWidth="1"/>
    <col min="15900" max="15900" width="9.140625" style="8"/>
    <col min="15901" max="15901" width="10.28515625" style="8" bestFit="1" customWidth="1"/>
    <col min="15902" max="15903" width="9.28515625" style="8" bestFit="1" customWidth="1"/>
    <col min="15904" max="15904" width="9.140625" style="8"/>
    <col min="15905" max="15905" width="10.28515625" style="8" bestFit="1" customWidth="1"/>
    <col min="15906" max="15907" width="9.28515625" style="8" bestFit="1" customWidth="1"/>
    <col min="15908" max="15908" width="9.140625" style="8"/>
    <col min="15909" max="15909" width="10.28515625" style="8" bestFit="1" customWidth="1"/>
    <col min="15910" max="15911" width="9.28515625" style="8" bestFit="1" customWidth="1"/>
    <col min="15912" max="15912" width="9.140625" style="8"/>
    <col min="15913" max="15913" width="10.28515625" style="8" bestFit="1" customWidth="1"/>
    <col min="15914" max="15915" width="9.28515625" style="8" bestFit="1" customWidth="1"/>
    <col min="15916" max="15916" width="9.140625" style="8"/>
    <col min="15917" max="15917" width="10.28515625" style="8" bestFit="1" customWidth="1"/>
    <col min="15918" max="15919" width="9.28515625" style="8" bestFit="1" customWidth="1"/>
    <col min="15920" max="15920" width="9.140625" style="8"/>
    <col min="15921" max="15921" width="10.28515625" style="8" bestFit="1" customWidth="1"/>
    <col min="15922" max="15923" width="9.28515625" style="8" bestFit="1" customWidth="1"/>
    <col min="15924" max="15924" width="9.140625" style="8"/>
    <col min="15925" max="15925" width="10.28515625" style="8" bestFit="1" customWidth="1"/>
    <col min="15926" max="15927" width="9.28515625" style="8" bestFit="1" customWidth="1"/>
    <col min="15928" max="15928" width="9.140625" style="8"/>
    <col min="15929" max="15929" width="10.28515625" style="8" bestFit="1" customWidth="1"/>
    <col min="15930" max="15931" width="9.28515625" style="8" bestFit="1" customWidth="1"/>
    <col min="15932" max="15932" width="9.140625" style="8"/>
    <col min="15933" max="15933" width="10.28515625" style="8" bestFit="1" customWidth="1"/>
    <col min="15934" max="15935" width="9.28515625" style="8" bestFit="1" customWidth="1"/>
    <col min="15936" max="15936" width="9.140625" style="8"/>
    <col min="15937" max="15937" width="10.28515625" style="8" bestFit="1" customWidth="1"/>
    <col min="15938" max="15939" width="9.28515625" style="8" bestFit="1" customWidth="1"/>
    <col min="15940" max="15940" width="9.140625" style="8"/>
    <col min="15941" max="15941" width="10.28515625" style="8" bestFit="1" customWidth="1"/>
    <col min="15942" max="15943" width="9.28515625" style="8" bestFit="1" customWidth="1"/>
    <col min="15944" max="15944" width="9.140625" style="8"/>
    <col min="15945" max="15945" width="10.28515625" style="8" bestFit="1" customWidth="1"/>
    <col min="15946" max="15947" width="9.28515625" style="8" bestFit="1" customWidth="1"/>
    <col min="15948" max="15948" width="9.140625" style="8"/>
    <col min="15949" max="15949" width="10.28515625" style="8" bestFit="1" customWidth="1"/>
    <col min="15950" max="15951" width="9.28515625" style="8" bestFit="1" customWidth="1"/>
    <col min="15952" max="15952" width="9.140625" style="8"/>
    <col min="15953" max="15953" width="10.28515625" style="8" bestFit="1" customWidth="1"/>
    <col min="15954" max="15955" width="9.28515625" style="8" bestFit="1" customWidth="1"/>
    <col min="15956" max="15956" width="9.140625" style="8"/>
    <col min="15957" max="15957" width="10.28515625" style="8" bestFit="1" customWidth="1"/>
    <col min="15958" max="15959" width="9.28515625" style="8" bestFit="1" customWidth="1"/>
    <col min="15960" max="15960" width="9.140625" style="8"/>
    <col min="15961" max="15961" width="10.28515625" style="8" bestFit="1" customWidth="1"/>
    <col min="15962" max="15963" width="9.28515625" style="8" bestFit="1" customWidth="1"/>
    <col min="15964" max="15964" width="9.140625" style="8"/>
    <col min="15965" max="15965" width="10.28515625" style="8" bestFit="1" customWidth="1"/>
    <col min="15966" max="15967" width="9.28515625" style="8" bestFit="1" customWidth="1"/>
    <col min="15968" max="15968" width="9.140625" style="8"/>
    <col min="15969" max="15969" width="10.28515625" style="8" bestFit="1" customWidth="1"/>
    <col min="15970" max="15971" width="9.28515625" style="8" bestFit="1" customWidth="1"/>
    <col min="15972" max="15972" width="9.140625" style="8"/>
    <col min="15973" max="15973" width="10.28515625" style="8" bestFit="1" customWidth="1"/>
    <col min="15974" max="15975" width="9.28515625" style="8" bestFit="1" customWidth="1"/>
    <col min="15976" max="15976" width="9.140625" style="8"/>
    <col min="15977" max="15977" width="10.28515625" style="8" bestFit="1" customWidth="1"/>
    <col min="15978" max="15979" width="9.28515625" style="8" bestFit="1" customWidth="1"/>
    <col min="15980" max="15980" width="9.140625" style="8"/>
    <col min="15981" max="15981" width="10.28515625" style="8" bestFit="1" customWidth="1"/>
    <col min="15982" max="15983" width="9.28515625" style="8" bestFit="1" customWidth="1"/>
    <col min="15984" max="15984" width="9.140625" style="8"/>
    <col min="15985" max="15985" width="10.28515625" style="8" bestFit="1" customWidth="1"/>
    <col min="15986" max="15987" width="9.28515625" style="8" bestFit="1" customWidth="1"/>
    <col min="15988" max="15988" width="9.140625" style="8"/>
    <col min="15989" max="15989" width="10.28515625" style="8" bestFit="1" customWidth="1"/>
    <col min="15990" max="15991" width="9.28515625" style="8" bestFit="1" customWidth="1"/>
    <col min="15992" max="15992" width="9.140625" style="8"/>
    <col min="15993" max="15993" width="10.28515625" style="8" bestFit="1" customWidth="1"/>
    <col min="15994" max="15995" width="9.28515625" style="8" bestFit="1" customWidth="1"/>
    <col min="15996" max="15996" width="9.140625" style="8"/>
    <col min="15997" max="15997" width="10.28515625" style="8" bestFit="1" customWidth="1"/>
    <col min="15998" max="15999" width="9.28515625" style="8" bestFit="1" customWidth="1"/>
    <col min="16000" max="16000" width="9.140625" style="8"/>
    <col min="16001" max="16001" width="10.28515625" style="8" bestFit="1" customWidth="1"/>
    <col min="16002" max="16003" width="9.28515625" style="8" bestFit="1" customWidth="1"/>
    <col min="16004" max="16004" width="9.140625" style="8"/>
    <col min="16005" max="16005" width="10.28515625" style="8" bestFit="1" customWidth="1"/>
    <col min="16006" max="16007" width="9.28515625" style="8" bestFit="1" customWidth="1"/>
    <col min="16008" max="16008" width="9.140625" style="8"/>
    <col min="16009" max="16009" width="10.28515625" style="8" bestFit="1" customWidth="1"/>
    <col min="16010" max="16011" width="9.28515625" style="8" bestFit="1" customWidth="1"/>
    <col min="16012" max="16012" width="9.140625" style="8"/>
    <col min="16013" max="16013" width="10.28515625" style="8" bestFit="1" customWidth="1"/>
    <col min="16014" max="16015" width="9.28515625" style="8" bestFit="1" customWidth="1"/>
    <col min="16016" max="16016" width="9.140625" style="8"/>
    <col min="16017" max="16017" width="10.28515625" style="8" bestFit="1" customWidth="1"/>
    <col min="16018" max="16019" width="9.28515625" style="8" bestFit="1" customWidth="1"/>
    <col min="16020" max="16020" width="9.140625" style="8"/>
    <col min="16021" max="16021" width="10.28515625" style="8" bestFit="1" customWidth="1"/>
    <col min="16022" max="16023" width="9.28515625" style="8" bestFit="1" customWidth="1"/>
    <col min="16024" max="16024" width="9.140625" style="8"/>
    <col min="16025" max="16025" width="10.28515625" style="8" bestFit="1" customWidth="1"/>
    <col min="16026" max="16027" width="9.28515625" style="8" bestFit="1" customWidth="1"/>
    <col min="16028" max="16028" width="9.140625" style="8"/>
    <col min="16029" max="16029" width="10.28515625" style="8" bestFit="1" customWidth="1"/>
    <col min="16030" max="16031" width="9.28515625" style="8" bestFit="1" customWidth="1"/>
    <col min="16032" max="16032" width="9.140625" style="8"/>
    <col min="16033" max="16033" width="10.28515625" style="8" bestFit="1" customWidth="1"/>
    <col min="16034" max="16035" width="9.28515625" style="8" bestFit="1" customWidth="1"/>
    <col min="16036" max="16036" width="9.140625" style="8"/>
    <col min="16037" max="16037" width="10.28515625" style="8" bestFit="1" customWidth="1"/>
    <col min="16038" max="16039" width="9.28515625" style="8" bestFit="1" customWidth="1"/>
    <col min="16040" max="16040" width="9.140625" style="8"/>
    <col min="16041" max="16041" width="10.28515625" style="8" bestFit="1" customWidth="1"/>
    <col min="16042" max="16043" width="9.28515625" style="8" bestFit="1" customWidth="1"/>
    <col min="16044" max="16044" width="9.140625" style="8"/>
    <col min="16045" max="16045" width="10.28515625" style="8" bestFit="1" customWidth="1"/>
    <col min="16046" max="16047" width="9.28515625" style="8" bestFit="1" customWidth="1"/>
    <col min="16048" max="16048" width="9.140625" style="8"/>
    <col min="16049" max="16049" width="10.28515625" style="8" bestFit="1" customWidth="1"/>
    <col min="16050" max="16051" width="9.28515625" style="8" bestFit="1" customWidth="1"/>
    <col min="16052" max="16052" width="9.140625" style="8"/>
    <col min="16053" max="16053" width="10.28515625" style="8" bestFit="1" customWidth="1"/>
    <col min="16054" max="16055" width="9.28515625" style="8" bestFit="1" customWidth="1"/>
    <col min="16056" max="16056" width="9.140625" style="8"/>
    <col min="16057" max="16057" width="10.28515625" style="8" bestFit="1" customWidth="1"/>
    <col min="16058" max="16059" width="9.28515625" style="8" bestFit="1" customWidth="1"/>
    <col min="16060" max="16060" width="9.140625" style="8"/>
    <col min="16061" max="16061" width="10.28515625" style="8" bestFit="1" customWidth="1"/>
    <col min="16062" max="16063" width="9.28515625" style="8" bestFit="1" customWidth="1"/>
    <col min="16064" max="16064" width="9.140625" style="8"/>
    <col min="16065" max="16065" width="10.28515625" style="8" bestFit="1" customWidth="1"/>
    <col min="16066" max="16067" width="9.28515625" style="8" bestFit="1" customWidth="1"/>
    <col min="16068" max="16068" width="9.140625" style="8"/>
    <col min="16069" max="16069" width="10.28515625" style="8" bestFit="1" customWidth="1"/>
    <col min="16070" max="16071" width="9.28515625" style="8" bestFit="1" customWidth="1"/>
    <col min="16072" max="16072" width="9.140625" style="8"/>
    <col min="16073" max="16073" width="10.28515625" style="8" bestFit="1" customWidth="1"/>
    <col min="16074" max="16075" width="9.28515625" style="8" bestFit="1" customWidth="1"/>
    <col min="16076" max="16076" width="9.140625" style="8"/>
    <col min="16077" max="16077" width="10.28515625" style="8" bestFit="1" customWidth="1"/>
    <col min="16078" max="16079" width="9.28515625" style="8" bestFit="1" customWidth="1"/>
    <col min="16080" max="16080" width="9.140625" style="8"/>
    <col min="16081" max="16081" width="10.28515625" style="8" bestFit="1" customWidth="1"/>
    <col min="16082" max="16083" width="9.28515625" style="8" bestFit="1" customWidth="1"/>
    <col min="16084" max="16084" width="9.140625" style="8"/>
    <col min="16085" max="16085" width="10.28515625" style="8" bestFit="1" customWidth="1"/>
    <col min="16086" max="16087" width="9.28515625" style="8" bestFit="1" customWidth="1"/>
    <col min="16088" max="16088" width="9.140625" style="8"/>
    <col min="16089" max="16089" width="10.28515625" style="8" bestFit="1" customWidth="1"/>
    <col min="16090" max="16091" width="9.28515625" style="8" bestFit="1" customWidth="1"/>
    <col min="16092" max="16092" width="9.140625" style="8"/>
    <col min="16093" max="16093" width="10.28515625" style="8" bestFit="1" customWidth="1"/>
    <col min="16094" max="16095" width="9.28515625" style="8" bestFit="1" customWidth="1"/>
    <col min="16096" max="16096" width="9.140625" style="8"/>
    <col min="16097" max="16097" width="10.28515625" style="8" bestFit="1" customWidth="1"/>
    <col min="16098" max="16099" width="9.28515625" style="8" bestFit="1" customWidth="1"/>
    <col min="16100" max="16100" width="9.140625" style="8"/>
    <col min="16101" max="16101" width="10.28515625" style="8" bestFit="1" customWidth="1"/>
    <col min="16102" max="16103" width="9.28515625" style="8" bestFit="1" customWidth="1"/>
    <col min="16104" max="16104" width="9.140625" style="8"/>
    <col min="16105" max="16105" width="10.28515625" style="8" bestFit="1" customWidth="1"/>
    <col min="16106" max="16107" width="9.28515625" style="8" bestFit="1" customWidth="1"/>
    <col min="16108" max="16108" width="9.140625" style="8"/>
    <col min="16109" max="16109" width="10.28515625" style="8" bestFit="1" customWidth="1"/>
    <col min="16110" max="16111" width="9.28515625" style="8" bestFit="1" customWidth="1"/>
    <col min="16112" max="16112" width="9.140625" style="8"/>
    <col min="16113" max="16113" width="10.28515625" style="8" bestFit="1" customWidth="1"/>
    <col min="16114" max="16115" width="9.28515625" style="8" bestFit="1" customWidth="1"/>
    <col min="16116" max="16116" width="9.140625" style="8"/>
    <col min="16117" max="16117" width="10.28515625" style="8" bestFit="1" customWidth="1"/>
    <col min="16118" max="16119" width="9.28515625" style="8" bestFit="1" customWidth="1"/>
    <col min="16120" max="16120" width="9.140625" style="8"/>
    <col min="16121" max="16121" width="10.28515625" style="8" bestFit="1" customWidth="1"/>
    <col min="16122" max="16123" width="9.28515625" style="8" bestFit="1" customWidth="1"/>
    <col min="16124" max="16124" width="9.140625" style="8"/>
    <col min="16125" max="16125" width="10.28515625" style="8" bestFit="1" customWidth="1"/>
    <col min="16126" max="16127" width="9.28515625" style="8" bestFit="1" customWidth="1"/>
    <col min="16128" max="16128" width="9.140625" style="8"/>
    <col min="16129" max="16129" width="10.28515625" style="8" bestFit="1" customWidth="1"/>
    <col min="16130" max="16131" width="9.28515625" style="8" bestFit="1" customWidth="1"/>
    <col min="16132" max="16132" width="9.140625" style="8"/>
    <col min="16133" max="16133" width="10.28515625" style="8" bestFit="1" customWidth="1"/>
    <col min="16134" max="16135" width="9.28515625" style="8" bestFit="1" customWidth="1"/>
    <col min="16136" max="16136" width="9.140625" style="8"/>
    <col min="16137" max="16137" width="10.28515625" style="8" bestFit="1" customWidth="1"/>
    <col min="16138" max="16139" width="9.28515625" style="8" bestFit="1" customWidth="1"/>
    <col min="16140" max="16140" width="9.140625" style="8"/>
    <col min="16141" max="16141" width="10.28515625" style="8" bestFit="1" customWidth="1"/>
    <col min="16142" max="16143" width="9.28515625" style="8" bestFit="1" customWidth="1"/>
    <col min="16144" max="16144" width="9.140625" style="8"/>
    <col min="16145" max="16145" width="10.28515625" style="8" bestFit="1" customWidth="1"/>
    <col min="16146" max="16147" width="9.28515625" style="8" bestFit="1" customWidth="1"/>
    <col min="16148" max="16148" width="9.140625" style="8"/>
    <col min="16149" max="16149" width="10.28515625" style="8" bestFit="1" customWidth="1"/>
    <col min="16150" max="16151" width="9.28515625" style="8" bestFit="1" customWidth="1"/>
    <col min="16152" max="16152" width="9.140625" style="8"/>
    <col min="16153" max="16153" width="10.28515625" style="8" bestFit="1" customWidth="1"/>
    <col min="16154" max="16155" width="9.28515625" style="8" bestFit="1" customWidth="1"/>
    <col min="16156" max="16156" width="9.140625" style="8"/>
    <col min="16157" max="16157" width="10.28515625" style="8" bestFit="1" customWidth="1"/>
    <col min="16158" max="16159" width="9.28515625" style="8" bestFit="1" customWidth="1"/>
    <col min="16160" max="16160" width="9.140625" style="8"/>
    <col min="16161" max="16161" width="10.28515625" style="8" bestFit="1" customWidth="1"/>
    <col min="16162" max="16163" width="9.28515625" style="8" bestFit="1" customWidth="1"/>
    <col min="16164" max="16164" width="9.140625" style="8"/>
    <col min="16165" max="16165" width="10.28515625" style="8" bestFit="1" customWidth="1"/>
    <col min="16166" max="16167" width="9.28515625" style="8" bestFit="1" customWidth="1"/>
    <col min="16168" max="16168" width="9.140625" style="8"/>
    <col min="16169" max="16169" width="10.28515625" style="8" bestFit="1" customWidth="1"/>
    <col min="16170" max="16171" width="9.28515625" style="8" bestFit="1" customWidth="1"/>
    <col min="16172" max="16172" width="9.140625" style="8"/>
    <col min="16173" max="16173" width="10.28515625" style="8" bestFit="1" customWidth="1"/>
    <col min="16174" max="16175" width="9.28515625" style="8" bestFit="1" customWidth="1"/>
    <col min="16176" max="16176" width="9.140625" style="8"/>
    <col min="16177" max="16177" width="10.28515625" style="8" bestFit="1" customWidth="1"/>
    <col min="16178" max="16179" width="9.28515625" style="8" bestFit="1" customWidth="1"/>
    <col min="16180" max="16180" width="9.140625" style="8"/>
    <col min="16181" max="16181" width="10.28515625" style="8" bestFit="1" customWidth="1"/>
    <col min="16182" max="16183" width="9.28515625" style="8" bestFit="1" customWidth="1"/>
    <col min="16184" max="16184" width="9.140625" style="8"/>
    <col min="16185" max="16185" width="10.28515625" style="8" bestFit="1" customWidth="1"/>
    <col min="16186" max="16187" width="9.28515625" style="8" bestFit="1" customWidth="1"/>
    <col min="16188" max="16188" width="9.140625" style="8"/>
    <col min="16189" max="16189" width="10.28515625" style="8" bestFit="1" customWidth="1"/>
    <col min="16190" max="16191" width="9.28515625" style="8" bestFit="1" customWidth="1"/>
    <col min="16192" max="16192" width="9.140625" style="8"/>
    <col min="16193" max="16193" width="10.28515625" style="8" bestFit="1" customWidth="1"/>
    <col min="16194" max="16195" width="9.28515625" style="8" bestFit="1" customWidth="1"/>
    <col min="16196" max="16196" width="9.140625" style="8"/>
    <col min="16197" max="16197" width="10.28515625" style="8" bestFit="1" customWidth="1"/>
    <col min="16198" max="16199" width="9.28515625" style="8" bestFit="1" customWidth="1"/>
    <col min="16200" max="16200" width="9.140625" style="8"/>
    <col min="16201" max="16201" width="10.28515625" style="8" bestFit="1" customWidth="1"/>
    <col min="16202" max="16203" width="9.28515625" style="8" bestFit="1" customWidth="1"/>
    <col min="16204" max="16204" width="9.140625" style="8"/>
    <col min="16205" max="16205" width="10.28515625" style="8" bestFit="1" customWidth="1"/>
    <col min="16206" max="16207" width="9.28515625" style="8" bestFit="1" customWidth="1"/>
    <col min="16208" max="16208" width="9.140625" style="8"/>
    <col min="16209" max="16209" width="10.28515625" style="8" bestFit="1" customWidth="1"/>
    <col min="16210" max="16211" width="9.28515625" style="8" bestFit="1" customWidth="1"/>
    <col min="16212" max="16212" width="9.140625" style="8"/>
    <col min="16213" max="16213" width="10.28515625" style="8" bestFit="1" customWidth="1"/>
    <col min="16214" max="16215" width="9.28515625" style="8" bestFit="1" customWidth="1"/>
    <col min="16216" max="16216" width="9.140625" style="8"/>
    <col min="16217" max="16217" width="10.28515625" style="8" bestFit="1" customWidth="1"/>
    <col min="16218" max="16219" width="9.28515625" style="8" bestFit="1" customWidth="1"/>
    <col min="16220" max="16220" width="9.140625" style="8"/>
    <col min="16221" max="16221" width="10.28515625" style="8" bestFit="1" customWidth="1"/>
    <col min="16222" max="16223" width="9.28515625" style="8" bestFit="1" customWidth="1"/>
    <col min="16224" max="16224" width="9.140625" style="8"/>
    <col min="16225" max="16225" width="10.28515625" style="8" bestFit="1" customWidth="1"/>
    <col min="16226" max="16227" width="9.28515625" style="8" bestFit="1" customWidth="1"/>
    <col min="16228" max="16228" width="9.140625" style="8"/>
    <col min="16229" max="16229" width="10.28515625" style="8" bestFit="1" customWidth="1"/>
    <col min="16230" max="16231" width="9.28515625" style="8" bestFit="1" customWidth="1"/>
    <col min="16232" max="16232" width="9.140625" style="8"/>
    <col min="16233" max="16233" width="10.28515625" style="8" bestFit="1" customWidth="1"/>
    <col min="16234" max="16235" width="9.28515625" style="8" bestFit="1" customWidth="1"/>
    <col min="16236" max="16236" width="9.140625" style="8"/>
    <col min="16237" max="16237" width="10.28515625" style="8" bestFit="1" customWidth="1"/>
    <col min="16238" max="16239" width="9.28515625" style="8" bestFit="1" customWidth="1"/>
    <col min="16240" max="16240" width="9.140625" style="8"/>
    <col min="16241" max="16241" width="10.28515625" style="8" bestFit="1" customWidth="1"/>
    <col min="16242" max="16243" width="9.28515625" style="8" bestFit="1" customWidth="1"/>
    <col min="16244" max="16244" width="9.140625" style="8"/>
    <col min="16245" max="16245" width="10.28515625" style="8" bestFit="1" customWidth="1"/>
    <col min="16246" max="16247" width="9.28515625" style="8" bestFit="1" customWidth="1"/>
    <col min="16248" max="16248" width="9.140625" style="8"/>
    <col min="16249" max="16249" width="10.28515625" style="8" bestFit="1" customWidth="1"/>
    <col min="16250" max="16251" width="9.28515625" style="8" bestFit="1" customWidth="1"/>
    <col min="16252" max="16252" width="9.140625" style="8"/>
    <col min="16253" max="16253" width="10.28515625" style="8" bestFit="1" customWidth="1"/>
    <col min="16254" max="16255" width="9.28515625" style="8" bestFit="1" customWidth="1"/>
    <col min="16256" max="16256" width="9.140625" style="8"/>
    <col min="16257" max="16257" width="10.28515625" style="8" bestFit="1" customWidth="1"/>
    <col min="16258" max="16259" width="9.28515625" style="8" bestFit="1" customWidth="1"/>
    <col min="16260" max="16260" width="9.140625" style="8"/>
    <col min="16261" max="16261" width="10.28515625" style="8" bestFit="1" customWidth="1"/>
    <col min="16262" max="16263" width="9.28515625" style="8" bestFit="1" customWidth="1"/>
    <col min="16264" max="16264" width="9.140625" style="8"/>
    <col min="16265" max="16265" width="10.28515625" style="8" bestFit="1" customWidth="1"/>
    <col min="16266" max="16267" width="9.28515625" style="8" bestFit="1" customWidth="1"/>
    <col min="16268" max="16268" width="9.140625" style="8"/>
    <col min="16269" max="16269" width="10.28515625" style="8" bestFit="1" customWidth="1"/>
    <col min="16270" max="16271" width="9.28515625" style="8" bestFit="1" customWidth="1"/>
    <col min="16272" max="16272" width="9.140625" style="8"/>
    <col min="16273" max="16273" width="10.28515625" style="8" bestFit="1" customWidth="1"/>
    <col min="16274" max="16275" width="9.28515625" style="8" bestFit="1" customWidth="1"/>
    <col min="16276" max="16276" width="9.140625" style="8"/>
    <col min="16277" max="16277" width="10.28515625" style="8" bestFit="1" customWidth="1"/>
    <col min="16278" max="16279" width="9.28515625" style="8" bestFit="1" customWidth="1"/>
    <col min="16280" max="16280" width="9.140625" style="8"/>
    <col min="16281" max="16281" width="10.28515625" style="8" bestFit="1" customWidth="1"/>
    <col min="16282" max="16283" width="9.28515625" style="8" bestFit="1" customWidth="1"/>
    <col min="16284" max="16284" width="9.140625" style="8"/>
    <col min="16285" max="16285" width="10.28515625" style="8" bestFit="1" customWidth="1"/>
    <col min="16286" max="16287" width="9.28515625" style="8" bestFit="1" customWidth="1"/>
    <col min="16288" max="16288" width="9.140625" style="8"/>
    <col min="16289" max="16289" width="10.28515625" style="8" bestFit="1" customWidth="1"/>
    <col min="16290" max="16291" width="9.28515625" style="8" bestFit="1" customWidth="1"/>
    <col min="16292" max="16292" width="9.140625" style="8"/>
    <col min="16293" max="16293" width="10.28515625" style="8" bestFit="1" customWidth="1"/>
    <col min="16294" max="16295" width="9.28515625" style="8" bestFit="1" customWidth="1"/>
    <col min="16296" max="16296" width="9.140625" style="8"/>
    <col min="16297" max="16297" width="10.28515625" style="8" bestFit="1" customWidth="1"/>
    <col min="16298" max="16299" width="9.28515625" style="8" bestFit="1" customWidth="1"/>
    <col min="16300" max="16300" width="9.140625" style="8"/>
    <col min="16301" max="16301" width="10.28515625" style="8" bestFit="1" customWidth="1"/>
    <col min="16302" max="16303" width="9.28515625" style="8" bestFit="1" customWidth="1"/>
    <col min="16304" max="16304" width="9.140625" style="8"/>
    <col min="16305" max="16305" width="10.28515625" style="8" bestFit="1" customWidth="1"/>
    <col min="16306" max="16307" width="9.28515625" style="8" bestFit="1" customWidth="1"/>
    <col min="16308" max="16308" width="9.140625" style="8"/>
    <col min="16309" max="16309" width="10.28515625" style="8" bestFit="1" customWidth="1"/>
    <col min="16310" max="16311" width="9.28515625" style="8" bestFit="1" customWidth="1"/>
    <col min="16312" max="16312" width="9.140625" style="8"/>
    <col min="16313" max="16313" width="10.28515625" style="8" bestFit="1" customWidth="1"/>
    <col min="16314" max="16315" width="9.28515625" style="8" bestFit="1" customWidth="1"/>
    <col min="16316" max="16316" width="9.140625" style="8"/>
    <col min="16317" max="16317" width="10.28515625" style="8" bestFit="1" customWidth="1"/>
    <col min="16318" max="16319" width="9.28515625" style="8" bestFit="1" customWidth="1"/>
    <col min="16320" max="16320" width="9.140625" style="8"/>
    <col min="16321" max="16321" width="10.28515625" style="8" bestFit="1" customWidth="1"/>
    <col min="16322" max="16323" width="9.28515625" style="8" bestFit="1" customWidth="1"/>
    <col min="16324" max="16324" width="9.140625" style="8"/>
    <col min="16325" max="16325" width="10.28515625" style="8" bestFit="1" customWidth="1"/>
    <col min="16326" max="16327" width="9.28515625" style="8" bestFit="1" customWidth="1"/>
    <col min="16328" max="16328" width="9.140625" style="8"/>
    <col min="16329" max="16329" width="10.28515625" style="8" bestFit="1" customWidth="1"/>
    <col min="16330" max="16331" width="9.28515625" style="8" bestFit="1" customWidth="1"/>
    <col min="16332" max="16332" width="9.140625" style="8"/>
    <col min="16333" max="16333" width="10.28515625" style="8" bestFit="1" customWidth="1"/>
    <col min="16334" max="16335" width="9.28515625" style="8" bestFit="1" customWidth="1"/>
    <col min="16336" max="16336" width="9.140625" style="8"/>
    <col min="16337" max="16337" width="10.28515625" style="8" bestFit="1" customWidth="1"/>
    <col min="16338" max="16339" width="9.28515625" style="8" bestFit="1" customWidth="1"/>
    <col min="16340" max="16340" width="9.140625" style="8"/>
    <col min="16341" max="16341" width="10.28515625" style="8" bestFit="1" customWidth="1"/>
    <col min="16342" max="16343" width="9.28515625" style="8" bestFit="1" customWidth="1"/>
    <col min="16344" max="16344" width="9.140625" style="8"/>
    <col min="16345" max="16345" width="10.28515625" style="8" bestFit="1" customWidth="1"/>
    <col min="16346" max="16347" width="9.28515625" style="8" bestFit="1" customWidth="1"/>
    <col min="16348" max="16348" width="9.140625" style="8"/>
    <col min="16349" max="16349" width="10.28515625" style="8" bestFit="1" customWidth="1"/>
    <col min="16350" max="16351" width="9.28515625" style="8" bestFit="1" customWidth="1"/>
    <col min="16352" max="16352" width="9.140625" style="8"/>
    <col min="16353" max="16353" width="10.28515625" style="8" bestFit="1" customWidth="1"/>
    <col min="16354" max="16355" width="9.28515625" style="8" bestFit="1" customWidth="1"/>
    <col min="16356" max="16356" width="9.140625" style="8"/>
    <col min="16357" max="16357" width="10.28515625" style="8" bestFit="1" customWidth="1"/>
    <col min="16358" max="16359" width="9.28515625" style="8" bestFit="1" customWidth="1"/>
    <col min="16360" max="16360" width="9.140625" style="8"/>
    <col min="16361" max="16361" width="10.28515625" style="8" bestFit="1" customWidth="1"/>
    <col min="16362" max="16363" width="9.28515625" style="8" bestFit="1" customWidth="1"/>
    <col min="16364" max="16364" width="9.140625" style="8"/>
    <col min="16365" max="16365" width="10.28515625" style="8" bestFit="1" customWidth="1"/>
    <col min="16366" max="16367" width="9.28515625" style="8" bestFit="1" customWidth="1"/>
    <col min="16368" max="16368" width="9.140625" style="8"/>
    <col min="16369" max="16369" width="10.28515625" style="8" bestFit="1" customWidth="1"/>
    <col min="16370" max="16371" width="9.28515625" style="8" bestFit="1" customWidth="1"/>
    <col min="16372" max="16384" width="9.140625" style="8"/>
  </cols>
  <sheetData>
    <row r="1" spans="1:14" ht="92.25" customHeight="1">
      <c r="K1" s="160" t="s">
        <v>686</v>
      </c>
      <c r="L1" s="160"/>
      <c r="M1" s="160"/>
    </row>
    <row r="3" spans="1:14" ht="38.25" customHeight="1">
      <c r="A3" s="4"/>
      <c r="B3" s="156" t="s">
        <v>534</v>
      </c>
      <c r="C3" s="156"/>
      <c r="D3" s="156"/>
      <c r="E3" s="156"/>
      <c r="F3" s="156"/>
      <c r="G3" s="156"/>
      <c r="H3" s="156"/>
      <c r="I3" s="156"/>
      <c r="J3" s="156"/>
      <c r="K3" s="156"/>
      <c r="L3" s="156"/>
      <c r="M3" s="2"/>
    </row>
    <row r="4" spans="1:14" ht="15" customHeight="1">
      <c r="A4" s="86" t="s">
        <v>0</v>
      </c>
      <c r="B4" s="87" t="s">
        <v>1</v>
      </c>
      <c r="C4" s="87" t="s">
        <v>2</v>
      </c>
      <c r="D4" s="87"/>
      <c r="E4" s="87"/>
      <c r="F4" s="87"/>
      <c r="G4" s="157" t="s">
        <v>271</v>
      </c>
      <c r="H4" s="90" t="s">
        <v>260</v>
      </c>
      <c r="I4" s="91"/>
      <c r="J4" s="92"/>
      <c r="K4" s="87" t="s">
        <v>4</v>
      </c>
      <c r="L4" s="87" t="s">
        <v>546</v>
      </c>
      <c r="M4" s="87" t="s">
        <v>261</v>
      </c>
    </row>
    <row r="5" spans="1:14" ht="65.25" customHeight="1">
      <c r="A5" s="86"/>
      <c r="B5" s="87"/>
      <c r="C5" s="45" t="s">
        <v>257</v>
      </c>
      <c r="D5" s="16" t="s">
        <v>255</v>
      </c>
      <c r="E5" s="16" t="s">
        <v>256</v>
      </c>
      <c r="F5" s="16" t="s">
        <v>270</v>
      </c>
      <c r="G5" s="157"/>
      <c r="H5" s="45" t="s">
        <v>3</v>
      </c>
      <c r="I5" s="45" t="s">
        <v>259</v>
      </c>
      <c r="J5" s="23" t="s">
        <v>272</v>
      </c>
      <c r="K5" s="87"/>
      <c r="L5" s="87"/>
      <c r="M5" s="87"/>
    </row>
    <row r="6" spans="1:14" ht="15" customHeight="1">
      <c r="A6" s="54"/>
      <c r="B6" s="67" t="s">
        <v>10</v>
      </c>
      <c r="C6" s="44" t="s">
        <v>5</v>
      </c>
      <c r="D6" s="47">
        <f>SUM(D7:D10)</f>
        <v>1089449.78324</v>
      </c>
      <c r="E6" s="47">
        <f>SUM(E7:E10)</f>
        <v>640229.93723000004</v>
      </c>
      <c r="F6" s="47">
        <f>SUM(F7:F10)</f>
        <v>445350.10207999998</v>
      </c>
      <c r="G6" s="6">
        <f t="shared" ref="G6:G15" si="0">F6/D6</f>
        <v>0.40878442396448822</v>
      </c>
      <c r="H6" s="93"/>
      <c r="I6" s="43" t="s">
        <v>273</v>
      </c>
      <c r="J6" s="44">
        <f>J7+J8+J9</f>
        <v>128</v>
      </c>
      <c r="K6" s="63" t="s">
        <v>545</v>
      </c>
      <c r="L6" s="87"/>
      <c r="M6" s="87"/>
      <c r="N6" s="7">
        <f>SUM(N7:N9)</f>
        <v>128</v>
      </c>
    </row>
    <row r="7" spans="1:14" ht="15" customHeight="1">
      <c r="A7" s="54"/>
      <c r="B7" s="67"/>
      <c r="C7" s="44" t="s">
        <v>6</v>
      </c>
      <c r="D7" s="47">
        <f t="shared" ref="D7:F10" si="1">D67+D147+D357+D432+D622+D833+D889</f>
        <v>627890.62724000006</v>
      </c>
      <c r="E7" s="47">
        <f t="shared" si="1"/>
        <v>383336.27723000001</v>
      </c>
      <c r="F7" s="47">
        <f t="shared" si="1"/>
        <v>338114.05348</v>
      </c>
      <c r="G7" s="6">
        <f t="shared" si="0"/>
        <v>0.53849195833076502</v>
      </c>
      <c r="H7" s="94"/>
      <c r="I7" s="43" t="s">
        <v>274</v>
      </c>
      <c r="J7" s="44">
        <f>J67+J147+J357+J432+J622+J833+J889</f>
        <v>28</v>
      </c>
      <c r="K7" s="63"/>
      <c r="L7" s="87"/>
      <c r="M7" s="87"/>
      <c r="N7" s="49">
        <f>COUNTIF(J11:J927,"да")</f>
        <v>28</v>
      </c>
    </row>
    <row r="8" spans="1:14" ht="15" customHeight="1">
      <c r="A8" s="54"/>
      <c r="B8" s="67"/>
      <c r="C8" s="44" t="s">
        <v>7</v>
      </c>
      <c r="D8" s="47">
        <f t="shared" si="1"/>
        <v>418734.4</v>
      </c>
      <c r="E8" s="47">
        <f t="shared" si="1"/>
        <v>256893.66000000003</v>
      </c>
      <c r="F8" s="47">
        <f t="shared" si="1"/>
        <v>107236.04859999999</v>
      </c>
      <c r="G8" s="6">
        <f t="shared" si="0"/>
        <v>0.25609562672663144</v>
      </c>
      <c r="H8" s="94"/>
      <c r="I8" s="43" t="s">
        <v>275</v>
      </c>
      <c r="J8" s="44">
        <f t="shared" ref="J8:J9" si="2">J68+J148+J358+J433+J623+J834+J890</f>
        <v>54</v>
      </c>
      <c r="K8" s="63"/>
      <c r="L8" s="87"/>
      <c r="M8" s="87"/>
      <c r="N8" s="49">
        <f>COUNTIF(J12:J928,"частично")</f>
        <v>54</v>
      </c>
    </row>
    <row r="9" spans="1:14" ht="15" customHeight="1">
      <c r="A9" s="54"/>
      <c r="B9" s="67"/>
      <c r="C9" s="44" t="s">
        <v>8</v>
      </c>
      <c r="D9" s="47">
        <f t="shared" si="1"/>
        <v>8602.8559999999998</v>
      </c>
      <c r="E9" s="47">
        <f t="shared" si="1"/>
        <v>0</v>
      </c>
      <c r="F9" s="47">
        <f t="shared" si="1"/>
        <v>0</v>
      </c>
      <c r="G9" s="6">
        <f t="shared" si="0"/>
        <v>0</v>
      </c>
      <c r="H9" s="94"/>
      <c r="I9" s="43" t="s">
        <v>276</v>
      </c>
      <c r="J9" s="44">
        <f t="shared" si="2"/>
        <v>46</v>
      </c>
      <c r="K9" s="63"/>
      <c r="L9" s="87"/>
      <c r="M9" s="87"/>
      <c r="N9" s="49">
        <f>COUNTIF(J13:J929,"нет")</f>
        <v>46</v>
      </c>
    </row>
    <row r="10" spans="1:14" ht="370.5" customHeight="1">
      <c r="A10" s="54"/>
      <c r="B10" s="67"/>
      <c r="C10" s="44" t="s">
        <v>9</v>
      </c>
      <c r="D10" s="47">
        <f t="shared" si="1"/>
        <v>34221.9</v>
      </c>
      <c r="E10" s="47">
        <f t="shared" si="1"/>
        <v>0</v>
      </c>
      <c r="F10" s="47">
        <f t="shared" si="1"/>
        <v>0</v>
      </c>
      <c r="G10" s="6">
        <f t="shared" si="0"/>
        <v>0</v>
      </c>
      <c r="H10" s="95"/>
      <c r="I10" s="43" t="s">
        <v>277</v>
      </c>
      <c r="J10" s="6">
        <f>(J7+0.5*J8)/J6</f>
        <v>0.4296875</v>
      </c>
      <c r="K10" s="63"/>
      <c r="L10" s="87"/>
      <c r="M10" s="87"/>
    </row>
    <row r="11" spans="1:14" ht="13.5" customHeight="1" outlineLevel="1">
      <c r="A11" s="54"/>
      <c r="B11" s="56" t="s">
        <v>442</v>
      </c>
      <c r="C11" s="44" t="s">
        <v>5</v>
      </c>
      <c r="D11" s="47">
        <f>SUM(D12:D15)</f>
        <v>429130.80000000005</v>
      </c>
      <c r="E11" s="47">
        <f>SUM(E12:E15)</f>
        <v>363108.09444000002</v>
      </c>
      <c r="F11" s="47">
        <f>SUM(F12:F15)</f>
        <v>195648.69623</v>
      </c>
      <c r="G11" s="6">
        <f t="shared" si="0"/>
        <v>0.45591855963263411</v>
      </c>
      <c r="H11" s="72"/>
      <c r="I11" s="43" t="s">
        <v>273</v>
      </c>
      <c r="J11" s="44">
        <f>J12+J13+J14</f>
        <v>39</v>
      </c>
      <c r="K11" s="87"/>
      <c r="L11" s="87"/>
      <c r="M11" s="63">
        <v>833</v>
      </c>
      <c r="N11" s="7">
        <f>SUM(N12:N14)</f>
        <v>128</v>
      </c>
    </row>
    <row r="12" spans="1:14" ht="13.5" customHeight="1" outlineLevel="1">
      <c r="A12" s="54"/>
      <c r="B12" s="56"/>
      <c r="C12" s="44" t="s">
        <v>6</v>
      </c>
      <c r="D12" s="47">
        <v>183004.2</v>
      </c>
      <c r="E12" s="47">
        <f>E117+E152+E187+E207+E212+E217+E222+E232+E242+E287+E307+E312+E317+E322+E327+E332+E342+E382+E919</f>
        <v>121605.59444</v>
      </c>
      <c r="F12" s="47">
        <f>F117+F152+F187+F207+F212+F217+F222+F232+F242+F287+F307+F312+F317+F322+F327+F332+F342+F382+F919</f>
        <v>97543.107630000013</v>
      </c>
      <c r="G12" s="6">
        <f t="shared" si="0"/>
        <v>0.53301021304429086</v>
      </c>
      <c r="H12" s="72"/>
      <c r="I12" s="43" t="s">
        <v>274</v>
      </c>
      <c r="J12" s="44">
        <v>8</v>
      </c>
      <c r="K12" s="87"/>
      <c r="L12" s="87"/>
      <c r="M12" s="63"/>
      <c r="N12" s="7">
        <f>J12+J17+J22+J27+J32+J37+J42+J47+J52+J57+J62</f>
        <v>28</v>
      </c>
    </row>
    <row r="13" spans="1:14" ht="13.5" customHeight="1" outlineLevel="1">
      <c r="A13" s="54"/>
      <c r="B13" s="56"/>
      <c r="C13" s="44" t="s">
        <v>7</v>
      </c>
      <c r="D13" s="47">
        <f t="shared" ref="D13:F15" si="3">D8-D18-D23-D28-D33-D38-D43-D48-D53-D58</f>
        <v>245673.70000000004</v>
      </c>
      <c r="E13" s="47">
        <f>E118+E153+E188+E208+E213+E218+E223+E233+E243+E288+E308+E313+E318+E323+E328+E333+E343+E383+E920</f>
        <v>241502.5</v>
      </c>
      <c r="F13" s="47">
        <f>F118+F153+F188+F208+F213+F218+F223+F233+F243+F288+F308+F313+F318+F323+F328+F333+F343+F383+F920</f>
        <v>98105.588600000003</v>
      </c>
      <c r="G13" s="6">
        <f t="shared" si="0"/>
        <v>0.39933288992676053</v>
      </c>
      <c r="H13" s="72"/>
      <c r="I13" s="43" t="s">
        <v>275</v>
      </c>
      <c r="J13" s="44">
        <v>17</v>
      </c>
      <c r="K13" s="87"/>
      <c r="L13" s="87"/>
      <c r="M13" s="63"/>
      <c r="N13" s="7">
        <f t="shared" ref="N13:N14" si="4">J13+J18+J23+J28+J33+J38+J43+J48+J53+J58+J63</f>
        <v>54</v>
      </c>
    </row>
    <row r="14" spans="1:14" ht="13.5" customHeight="1" outlineLevel="1">
      <c r="A14" s="54"/>
      <c r="B14" s="56"/>
      <c r="C14" s="44" t="s">
        <v>8</v>
      </c>
      <c r="D14" s="47">
        <f t="shared" si="3"/>
        <v>0</v>
      </c>
      <c r="E14" s="47">
        <f t="shared" si="3"/>
        <v>0</v>
      </c>
      <c r="F14" s="47">
        <f t="shared" si="3"/>
        <v>0</v>
      </c>
      <c r="G14" s="6"/>
      <c r="H14" s="72"/>
      <c r="I14" s="43" t="s">
        <v>276</v>
      </c>
      <c r="J14" s="44">
        <v>14</v>
      </c>
      <c r="K14" s="87"/>
      <c r="L14" s="87"/>
      <c r="M14" s="63"/>
      <c r="N14" s="7">
        <f t="shared" si="4"/>
        <v>46</v>
      </c>
    </row>
    <row r="15" spans="1:14" ht="13.5" customHeight="1" outlineLevel="1">
      <c r="A15" s="54"/>
      <c r="B15" s="56"/>
      <c r="C15" s="44" t="s">
        <v>9</v>
      </c>
      <c r="D15" s="47">
        <f t="shared" si="3"/>
        <v>452.90000000000146</v>
      </c>
      <c r="E15" s="47">
        <f t="shared" si="3"/>
        <v>0</v>
      </c>
      <c r="F15" s="47">
        <f t="shared" si="3"/>
        <v>0</v>
      </c>
      <c r="G15" s="6">
        <f t="shared" si="0"/>
        <v>0</v>
      </c>
      <c r="H15" s="72"/>
      <c r="I15" s="43" t="s">
        <v>277</v>
      </c>
      <c r="J15" s="6">
        <f>(J12+0.5*J13)/J11</f>
        <v>0.42307692307692307</v>
      </c>
      <c r="K15" s="87"/>
      <c r="L15" s="87"/>
      <c r="M15" s="63"/>
    </row>
    <row r="16" spans="1:14" ht="13.5" customHeight="1" outlineLevel="1">
      <c r="A16" s="54"/>
      <c r="B16" s="56" t="s">
        <v>11</v>
      </c>
      <c r="C16" s="44" t="s">
        <v>5</v>
      </c>
      <c r="D16" s="47">
        <f>SUM(D17:D20)</f>
        <v>174581.1</v>
      </c>
      <c r="E16" s="47">
        <f>SUM(E17:E20)</f>
        <v>77704.81687000001</v>
      </c>
      <c r="F16" s="47">
        <f>SUM(F17:F20)</f>
        <v>68600.550929999998</v>
      </c>
      <c r="G16" s="6">
        <f>F16/D16</f>
        <v>0.39294374322306364</v>
      </c>
      <c r="H16" s="96"/>
      <c r="I16" s="43" t="s">
        <v>273</v>
      </c>
      <c r="J16" s="44">
        <f>J17+J18+J19</f>
        <v>55</v>
      </c>
      <c r="K16" s="87"/>
      <c r="L16" s="150"/>
      <c r="M16" s="63">
        <v>809</v>
      </c>
    </row>
    <row r="17" spans="1:13" ht="13.5" customHeight="1" outlineLevel="1">
      <c r="A17" s="54"/>
      <c r="B17" s="56"/>
      <c r="C17" s="44" t="s">
        <v>6</v>
      </c>
      <c r="D17" s="47">
        <v>122066.8</v>
      </c>
      <c r="E17" s="47">
        <f>E337+E447+E452+E612+E622+E894</f>
        <v>65755.716870000004</v>
      </c>
      <c r="F17" s="47">
        <f>F337+F447+F452+F612+F622+F894</f>
        <v>62912.150930000003</v>
      </c>
      <c r="G17" s="6">
        <f>F17/D17</f>
        <v>0.51539117049025618</v>
      </c>
      <c r="H17" s="97"/>
      <c r="I17" s="43" t="s">
        <v>274</v>
      </c>
      <c r="J17" s="44">
        <v>14</v>
      </c>
      <c r="K17" s="87"/>
      <c r="L17" s="150"/>
      <c r="M17" s="63"/>
    </row>
    <row r="18" spans="1:13" ht="13.5" customHeight="1" outlineLevel="1">
      <c r="A18" s="54"/>
      <c r="B18" s="56"/>
      <c r="C18" s="44" t="s">
        <v>7</v>
      </c>
      <c r="D18" s="47">
        <v>52514.3</v>
      </c>
      <c r="E18" s="47">
        <f>E338+E448+E453+E613+E623+E895</f>
        <v>11949.1</v>
      </c>
      <c r="F18" s="47">
        <f>F338+F448+F453+F613+F623+F895</f>
        <v>5688.4</v>
      </c>
      <c r="G18" s="6">
        <f>F18/D18</f>
        <v>0.1083209716210632</v>
      </c>
      <c r="H18" s="97"/>
      <c r="I18" s="43" t="s">
        <v>275</v>
      </c>
      <c r="J18" s="44">
        <v>22</v>
      </c>
      <c r="K18" s="87"/>
      <c r="L18" s="150"/>
      <c r="M18" s="63"/>
    </row>
    <row r="19" spans="1:13" ht="13.5" customHeight="1" outlineLevel="1">
      <c r="A19" s="54"/>
      <c r="B19" s="56"/>
      <c r="C19" s="44" t="s">
        <v>8</v>
      </c>
      <c r="D19" s="47">
        <f>D439+D469+D594+D609+D629+D669+D684+D704+D724+D749+D764+D789+D804+D896</f>
        <v>0</v>
      </c>
      <c r="E19" s="47">
        <f>E439+E469+E594+E609+E629+E669+E684+E704+E724+E749+E764+E789+E804+E896+E339</f>
        <v>0</v>
      </c>
      <c r="F19" s="47">
        <f>F439+F469+F594+F609+F629+F669+F684+F704+F724+F749+F764+F789+F804+F896+F339</f>
        <v>0</v>
      </c>
      <c r="G19" s="6"/>
      <c r="H19" s="97"/>
      <c r="I19" s="43" t="s">
        <v>276</v>
      </c>
      <c r="J19" s="44">
        <v>19</v>
      </c>
      <c r="K19" s="87"/>
      <c r="L19" s="150"/>
      <c r="M19" s="63"/>
    </row>
    <row r="20" spans="1:13" ht="13.5" customHeight="1" outlineLevel="1">
      <c r="A20" s="54"/>
      <c r="B20" s="56"/>
      <c r="C20" s="44" t="s">
        <v>9</v>
      </c>
      <c r="D20" s="47">
        <f>D440+D470+D595+D610+D630+D670+D685+D705+D725+D750+D765+D790+D805+D897</f>
        <v>0</v>
      </c>
      <c r="E20" s="47">
        <f>E440+E470+E595+E610+E630+E670+E685+E705+E725+E750+E765+E790+E805+E897+E340</f>
        <v>0</v>
      </c>
      <c r="F20" s="47">
        <f>F440+F470+F595+F610+F630+F670+F685+F705+F725+F750+F765+F790+F805+F897+F340</f>
        <v>0</v>
      </c>
      <c r="G20" s="6"/>
      <c r="H20" s="98"/>
      <c r="I20" s="43" t="s">
        <v>277</v>
      </c>
      <c r="J20" s="6">
        <f>(J17+0.5*J18)/J16</f>
        <v>0.45454545454545453</v>
      </c>
      <c r="K20" s="87"/>
      <c r="L20" s="150"/>
      <c r="M20" s="63"/>
    </row>
    <row r="21" spans="1:13" ht="13.5" customHeight="1" outlineLevel="1">
      <c r="A21" s="88"/>
      <c r="B21" s="56" t="s">
        <v>12</v>
      </c>
      <c r="C21" s="44" t="s">
        <v>5</v>
      </c>
      <c r="D21" s="47">
        <f>SUM(D22:D25)</f>
        <v>63547.06</v>
      </c>
      <c r="E21" s="47">
        <f>SUM(E22:E25)</f>
        <v>5.3</v>
      </c>
      <c r="F21" s="47">
        <f>SUM(F22:F25)</f>
        <v>5.3</v>
      </c>
      <c r="G21" s="6">
        <f>F21/D21</f>
        <v>8.3402756948944604E-5</v>
      </c>
      <c r="H21" s="73"/>
      <c r="I21" s="43" t="s">
        <v>273</v>
      </c>
      <c r="J21" s="44">
        <f>SUM(J22:J24)</f>
        <v>5</v>
      </c>
      <c r="K21" s="89"/>
      <c r="L21" s="151"/>
      <c r="M21" s="63">
        <v>804</v>
      </c>
    </row>
    <row r="22" spans="1:13" ht="13.5" customHeight="1" outlineLevel="1">
      <c r="A22" s="88"/>
      <c r="B22" s="56"/>
      <c r="C22" s="44" t="s">
        <v>6</v>
      </c>
      <c r="D22" s="47">
        <f>D397</f>
        <v>42122.06</v>
      </c>
      <c r="E22" s="47">
        <f>E397</f>
        <v>5.3</v>
      </c>
      <c r="F22" s="47">
        <f>F397</f>
        <v>5.3</v>
      </c>
      <c r="G22" s="6">
        <f>F22/D22</f>
        <v>1.2582480533952992E-4</v>
      </c>
      <c r="H22" s="73"/>
      <c r="I22" s="43" t="s">
        <v>274</v>
      </c>
      <c r="J22" s="44">
        <f>J397</f>
        <v>0</v>
      </c>
      <c r="K22" s="89"/>
      <c r="L22" s="151"/>
      <c r="M22" s="63"/>
    </row>
    <row r="23" spans="1:13" ht="13.5" customHeight="1" outlineLevel="1">
      <c r="A23" s="88"/>
      <c r="B23" s="56"/>
      <c r="C23" s="44" t="s">
        <v>7</v>
      </c>
      <c r="D23" s="47">
        <f t="shared" ref="D23:F25" si="5">D398</f>
        <v>0</v>
      </c>
      <c r="E23" s="47">
        <f t="shared" si="5"/>
        <v>0</v>
      </c>
      <c r="F23" s="47">
        <f t="shared" si="5"/>
        <v>0</v>
      </c>
      <c r="G23" s="6"/>
      <c r="H23" s="73"/>
      <c r="I23" s="43" t="s">
        <v>275</v>
      </c>
      <c r="J23" s="44">
        <f t="shared" ref="J23:J24" si="6">J398</f>
        <v>0</v>
      </c>
      <c r="K23" s="89"/>
      <c r="L23" s="151"/>
      <c r="M23" s="63"/>
    </row>
    <row r="24" spans="1:13" ht="13.5" customHeight="1" outlineLevel="1">
      <c r="A24" s="88"/>
      <c r="B24" s="56"/>
      <c r="C24" s="44" t="s">
        <v>8</v>
      </c>
      <c r="D24" s="47">
        <f t="shared" si="5"/>
        <v>0</v>
      </c>
      <c r="E24" s="47">
        <f t="shared" si="5"/>
        <v>0</v>
      </c>
      <c r="F24" s="47">
        <f t="shared" si="5"/>
        <v>0</v>
      </c>
      <c r="G24" s="6"/>
      <c r="H24" s="73"/>
      <c r="I24" s="43" t="s">
        <v>276</v>
      </c>
      <c r="J24" s="44">
        <f t="shared" si="6"/>
        <v>5</v>
      </c>
      <c r="K24" s="89"/>
      <c r="L24" s="151"/>
      <c r="M24" s="63"/>
    </row>
    <row r="25" spans="1:13" ht="13.5" customHeight="1" outlineLevel="1">
      <c r="A25" s="88"/>
      <c r="B25" s="56"/>
      <c r="C25" s="44" t="s">
        <v>9</v>
      </c>
      <c r="D25" s="47">
        <f t="shared" si="5"/>
        <v>21425</v>
      </c>
      <c r="E25" s="47">
        <f t="shared" si="5"/>
        <v>0</v>
      </c>
      <c r="F25" s="47">
        <f t="shared" si="5"/>
        <v>0</v>
      </c>
      <c r="G25" s="6">
        <f>F25/D25</f>
        <v>0</v>
      </c>
      <c r="H25" s="73"/>
      <c r="I25" s="43" t="s">
        <v>277</v>
      </c>
      <c r="J25" s="6">
        <f>(J22+0.5*J23)/J21</f>
        <v>0</v>
      </c>
      <c r="K25" s="89"/>
      <c r="L25" s="151"/>
      <c r="M25" s="63"/>
    </row>
    <row r="26" spans="1:13" ht="13.5" customHeight="1" outlineLevel="1">
      <c r="A26" s="88"/>
      <c r="B26" s="56" t="s">
        <v>13</v>
      </c>
      <c r="C26" s="44" t="s">
        <v>5</v>
      </c>
      <c r="D26" s="47">
        <f>SUM(D27:D30)</f>
        <v>47903.700000000004</v>
      </c>
      <c r="E26" s="47">
        <f>SUM(E27:E30)</f>
        <v>30825.909920000002</v>
      </c>
      <c r="F26" s="47">
        <f>SUM(F27:F30)</f>
        <v>30825.909920000002</v>
      </c>
      <c r="G26" s="6">
        <f>F26/D26</f>
        <v>0.64349747347282149</v>
      </c>
      <c r="H26" s="73"/>
      <c r="I26" s="43" t="s">
        <v>273</v>
      </c>
      <c r="J26" s="44">
        <f>SUM(J27:J29)</f>
        <v>7</v>
      </c>
      <c r="K26" s="89"/>
      <c r="L26" s="151"/>
      <c r="M26" s="63">
        <v>824</v>
      </c>
    </row>
    <row r="27" spans="1:13" ht="13.5" customHeight="1" outlineLevel="1">
      <c r="A27" s="88"/>
      <c r="B27" s="56"/>
      <c r="C27" s="44" t="s">
        <v>6</v>
      </c>
      <c r="D27" s="47">
        <f>D833</f>
        <v>47903.700000000004</v>
      </c>
      <c r="E27" s="47">
        <f>E833</f>
        <v>30825.909920000002</v>
      </c>
      <c r="F27" s="47">
        <f>F833</f>
        <v>30825.909920000002</v>
      </c>
      <c r="G27" s="6">
        <f>F27/D27</f>
        <v>0.64349747347282149</v>
      </c>
      <c r="H27" s="73"/>
      <c r="I27" s="43" t="s">
        <v>274</v>
      </c>
      <c r="J27" s="44">
        <f>J833</f>
        <v>3</v>
      </c>
      <c r="K27" s="89"/>
      <c r="L27" s="151"/>
      <c r="M27" s="63"/>
    </row>
    <row r="28" spans="1:13" ht="13.5" customHeight="1" outlineLevel="1">
      <c r="A28" s="88"/>
      <c r="B28" s="56"/>
      <c r="C28" s="44" t="s">
        <v>7</v>
      </c>
      <c r="D28" s="47">
        <f t="shared" ref="D28:F30" si="7">D834</f>
        <v>0</v>
      </c>
      <c r="E28" s="47">
        <f t="shared" si="7"/>
        <v>0</v>
      </c>
      <c r="F28" s="47">
        <f t="shared" si="7"/>
        <v>0</v>
      </c>
      <c r="G28" s="6"/>
      <c r="H28" s="73"/>
      <c r="I28" s="43" t="s">
        <v>275</v>
      </c>
      <c r="J28" s="44">
        <f>J834</f>
        <v>3</v>
      </c>
      <c r="K28" s="89"/>
      <c r="L28" s="151"/>
      <c r="M28" s="63"/>
    </row>
    <row r="29" spans="1:13" ht="13.5" customHeight="1" outlineLevel="1">
      <c r="A29" s="88"/>
      <c r="B29" s="56"/>
      <c r="C29" s="44" t="s">
        <v>8</v>
      </c>
      <c r="D29" s="47">
        <f t="shared" si="7"/>
        <v>0</v>
      </c>
      <c r="E29" s="47">
        <f t="shared" si="7"/>
        <v>0</v>
      </c>
      <c r="F29" s="47">
        <f t="shared" si="7"/>
        <v>0</v>
      </c>
      <c r="G29" s="6"/>
      <c r="H29" s="73"/>
      <c r="I29" s="43" t="s">
        <v>276</v>
      </c>
      <c r="J29" s="44">
        <f>J835</f>
        <v>1</v>
      </c>
      <c r="K29" s="89"/>
      <c r="L29" s="151"/>
      <c r="M29" s="63"/>
    </row>
    <row r="30" spans="1:13" ht="13.5" customHeight="1" outlineLevel="1">
      <c r="A30" s="88"/>
      <c r="B30" s="56"/>
      <c r="C30" s="44" t="s">
        <v>9</v>
      </c>
      <c r="D30" s="47">
        <f t="shared" si="7"/>
        <v>0</v>
      </c>
      <c r="E30" s="47">
        <f t="shared" si="7"/>
        <v>0</v>
      </c>
      <c r="F30" s="47">
        <f t="shared" si="7"/>
        <v>0</v>
      </c>
      <c r="G30" s="6"/>
      <c r="H30" s="73"/>
      <c r="I30" s="43" t="s">
        <v>277</v>
      </c>
      <c r="J30" s="6">
        <f>(J27+0.5*J28)/J26</f>
        <v>0.6428571428571429</v>
      </c>
      <c r="K30" s="89"/>
      <c r="L30" s="151"/>
      <c r="M30" s="63"/>
    </row>
    <row r="31" spans="1:13" ht="13.5" customHeight="1" outlineLevel="1">
      <c r="A31" s="54"/>
      <c r="B31" s="56" t="s">
        <v>525</v>
      </c>
      <c r="C31" s="44" t="s">
        <v>5</v>
      </c>
      <c r="D31" s="47">
        <f>SUM(D32:D35)</f>
        <v>189129.66199999998</v>
      </c>
      <c r="E31" s="47">
        <f>SUM(E32:E35)</f>
        <v>4847.97</v>
      </c>
      <c r="F31" s="47">
        <f>SUM(F32:F35)</f>
        <v>4847.97</v>
      </c>
      <c r="G31" s="6">
        <f t="shared" ref="G31:G37" si="8">F31/D31</f>
        <v>2.5633049563637461E-2</v>
      </c>
      <c r="H31" s="73"/>
      <c r="I31" s="43" t="s">
        <v>273</v>
      </c>
      <c r="J31" s="44">
        <f>SUM(J32:J34)</f>
        <v>3</v>
      </c>
      <c r="K31" s="63"/>
      <c r="L31" s="87"/>
      <c r="M31" s="63">
        <v>807</v>
      </c>
    </row>
    <row r="32" spans="1:13" ht="13.5" customHeight="1" outlineLevel="1">
      <c r="A32" s="54"/>
      <c r="B32" s="56"/>
      <c r="C32" s="44" t="s">
        <v>6</v>
      </c>
      <c r="D32" s="47">
        <f>D572</f>
        <v>47636.405999999995</v>
      </c>
      <c r="E32" s="47">
        <f>E572</f>
        <v>1405.91</v>
      </c>
      <c r="F32" s="47">
        <f>F572</f>
        <v>1405.91</v>
      </c>
      <c r="G32" s="6">
        <f t="shared" si="8"/>
        <v>2.9513351615988833E-2</v>
      </c>
      <c r="H32" s="73"/>
      <c r="I32" s="43" t="s">
        <v>274</v>
      </c>
      <c r="J32" s="44">
        <v>0</v>
      </c>
      <c r="K32" s="63"/>
      <c r="L32" s="87"/>
      <c r="M32" s="63"/>
    </row>
    <row r="33" spans="1:13" ht="13.5" customHeight="1" outlineLevel="1">
      <c r="A33" s="54"/>
      <c r="B33" s="56"/>
      <c r="C33" s="44" t="s">
        <v>7</v>
      </c>
      <c r="D33" s="47">
        <f t="shared" ref="D33:F35" si="9">D573</f>
        <v>120546.4</v>
      </c>
      <c r="E33" s="47">
        <f t="shared" si="9"/>
        <v>3442.06</v>
      </c>
      <c r="F33" s="47">
        <f t="shared" si="9"/>
        <v>3442.06</v>
      </c>
      <c r="G33" s="6">
        <f t="shared" si="8"/>
        <v>2.85538182807616E-2</v>
      </c>
      <c r="H33" s="73"/>
      <c r="I33" s="43" t="s">
        <v>275</v>
      </c>
      <c r="J33" s="44">
        <v>0</v>
      </c>
      <c r="K33" s="63"/>
      <c r="L33" s="87"/>
      <c r="M33" s="63"/>
    </row>
    <row r="34" spans="1:13" ht="13.5" customHeight="1" outlineLevel="1">
      <c r="A34" s="54"/>
      <c r="B34" s="56"/>
      <c r="C34" s="44" t="s">
        <v>8</v>
      </c>
      <c r="D34" s="47">
        <f t="shared" si="9"/>
        <v>8602.8559999999998</v>
      </c>
      <c r="E34" s="47">
        <f t="shared" si="9"/>
        <v>0</v>
      </c>
      <c r="F34" s="47">
        <f t="shared" si="9"/>
        <v>0</v>
      </c>
      <c r="G34" s="6">
        <f t="shared" si="8"/>
        <v>0</v>
      </c>
      <c r="H34" s="73"/>
      <c r="I34" s="43" t="s">
        <v>276</v>
      </c>
      <c r="J34" s="44">
        <v>3</v>
      </c>
      <c r="K34" s="63"/>
      <c r="L34" s="87"/>
      <c r="M34" s="63"/>
    </row>
    <row r="35" spans="1:13" ht="13.5" customHeight="1" outlineLevel="1">
      <c r="A35" s="54"/>
      <c r="B35" s="56"/>
      <c r="C35" s="44" t="s">
        <v>9</v>
      </c>
      <c r="D35" s="47">
        <f t="shared" si="9"/>
        <v>12344</v>
      </c>
      <c r="E35" s="47">
        <f t="shared" si="9"/>
        <v>0</v>
      </c>
      <c r="F35" s="47">
        <f t="shared" si="9"/>
        <v>0</v>
      </c>
      <c r="G35" s="6">
        <f t="shared" si="8"/>
        <v>0</v>
      </c>
      <c r="H35" s="73"/>
      <c r="I35" s="43" t="s">
        <v>277</v>
      </c>
      <c r="J35" s="6">
        <f>(J32+0.5*J33)/J31</f>
        <v>0</v>
      </c>
      <c r="K35" s="63"/>
      <c r="L35" s="87"/>
      <c r="M35" s="63"/>
    </row>
    <row r="36" spans="1:13" ht="13.5" customHeight="1" outlineLevel="1">
      <c r="A36" s="54"/>
      <c r="B36" s="56" t="s">
        <v>524</v>
      </c>
      <c r="C36" s="44" t="s">
        <v>5</v>
      </c>
      <c r="D36" s="47">
        <f>SUM(D37:D40)</f>
        <v>262.95999999999998</v>
      </c>
      <c r="E36" s="47">
        <f>SUM(E37:E40)</f>
        <v>116.3</v>
      </c>
      <c r="F36" s="47">
        <f>SUM(F37:F40)</f>
        <v>116.3</v>
      </c>
      <c r="G36" s="6">
        <f t="shared" si="8"/>
        <v>0.44227258898691818</v>
      </c>
      <c r="H36" s="73"/>
      <c r="I36" s="43" t="s">
        <v>273</v>
      </c>
      <c r="J36" s="44">
        <f>SUM(J37:J39)</f>
        <v>1</v>
      </c>
      <c r="K36" s="63"/>
      <c r="L36" s="87"/>
      <c r="M36" s="63">
        <v>813</v>
      </c>
    </row>
    <row r="37" spans="1:13" ht="13.5" customHeight="1" outlineLevel="1">
      <c r="A37" s="54"/>
      <c r="B37" s="56"/>
      <c r="C37" s="44" t="s">
        <v>6</v>
      </c>
      <c r="D37" s="47">
        <f>D237</f>
        <v>262.95999999999998</v>
      </c>
      <c r="E37" s="47">
        <f>E237</f>
        <v>116.3</v>
      </c>
      <c r="F37" s="47">
        <f>F237</f>
        <v>116.3</v>
      </c>
      <c r="G37" s="6">
        <f t="shared" si="8"/>
        <v>0.44227258898691818</v>
      </c>
      <c r="H37" s="73"/>
      <c r="I37" s="43" t="s">
        <v>274</v>
      </c>
      <c r="J37" s="44">
        <v>0</v>
      </c>
      <c r="K37" s="63"/>
      <c r="L37" s="87"/>
      <c r="M37" s="63"/>
    </row>
    <row r="38" spans="1:13" ht="13.5" customHeight="1" outlineLevel="1">
      <c r="A38" s="54"/>
      <c r="B38" s="56"/>
      <c r="C38" s="44" t="s">
        <v>7</v>
      </c>
      <c r="D38" s="47">
        <v>0</v>
      </c>
      <c r="E38" s="47">
        <v>0</v>
      </c>
      <c r="F38" s="47">
        <v>0</v>
      </c>
      <c r="H38" s="73"/>
      <c r="I38" s="43" t="s">
        <v>275</v>
      </c>
      <c r="J38" s="44">
        <v>1</v>
      </c>
      <c r="K38" s="63"/>
      <c r="L38" s="87"/>
      <c r="M38" s="63"/>
    </row>
    <row r="39" spans="1:13" ht="13.5" customHeight="1" outlineLevel="1">
      <c r="A39" s="54"/>
      <c r="B39" s="56"/>
      <c r="C39" s="44" t="s">
        <v>8</v>
      </c>
      <c r="D39" s="47">
        <v>0</v>
      </c>
      <c r="E39" s="47">
        <v>0</v>
      </c>
      <c r="F39" s="47">
        <v>0</v>
      </c>
      <c r="G39" s="6"/>
      <c r="H39" s="73"/>
      <c r="I39" s="43" t="s">
        <v>276</v>
      </c>
      <c r="J39" s="44">
        <v>0</v>
      </c>
      <c r="K39" s="63"/>
      <c r="L39" s="87"/>
      <c r="M39" s="63"/>
    </row>
    <row r="40" spans="1:13" ht="13.5" customHeight="1" outlineLevel="1">
      <c r="A40" s="54"/>
      <c r="B40" s="56"/>
      <c r="C40" s="44" t="s">
        <v>9</v>
      </c>
      <c r="D40" s="47">
        <v>0</v>
      </c>
      <c r="E40" s="47">
        <v>0</v>
      </c>
      <c r="F40" s="47">
        <v>0</v>
      </c>
      <c r="G40" s="6"/>
      <c r="H40" s="73"/>
      <c r="I40" s="43" t="s">
        <v>277</v>
      </c>
      <c r="J40" s="6">
        <f>(J37+0.5*J38)/J36</f>
        <v>0.5</v>
      </c>
      <c r="K40" s="63"/>
      <c r="L40" s="87"/>
      <c r="M40" s="63"/>
    </row>
    <row r="41" spans="1:13" ht="13.5" customHeight="1" outlineLevel="1">
      <c r="A41" s="54"/>
      <c r="B41" s="56" t="s">
        <v>14</v>
      </c>
      <c r="C41" s="44" t="s">
        <v>5</v>
      </c>
      <c r="D41" s="47">
        <f>SUM(D42:D45)</f>
        <v>100000</v>
      </c>
      <c r="E41" s="47">
        <f>SUM(E42:E45)</f>
        <v>99999.926000000007</v>
      </c>
      <c r="F41" s="47">
        <f>SUM(F42:F45)</f>
        <v>99999.926000000007</v>
      </c>
      <c r="G41" s="6">
        <f>F41/D41</f>
        <v>0.99999926000000006</v>
      </c>
      <c r="H41" s="73"/>
      <c r="I41" s="43" t="s">
        <v>273</v>
      </c>
      <c r="J41" s="44">
        <f>SUM(J42:J44)</f>
        <v>3</v>
      </c>
      <c r="K41" s="63"/>
      <c r="L41" s="87"/>
      <c r="M41" s="63">
        <v>810</v>
      </c>
    </row>
    <row r="42" spans="1:13" ht="13.5" customHeight="1" outlineLevel="1">
      <c r="A42" s="54"/>
      <c r="B42" s="56"/>
      <c r="C42" s="44" t="s">
        <v>6</v>
      </c>
      <c r="D42" s="47">
        <f>D77</f>
        <v>100000</v>
      </c>
      <c r="E42" s="47">
        <f>E77</f>
        <v>99999.926000000007</v>
      </c>
      <c r="F42" s="47">
        <f>F77</f>
        <v>99999.926000000007</v>
      </c>
      <c r="G42" s="6">
        <f>F42/D42</f>
        <v>0.99999926000000006</v>
      </c>
      <c r="H42" s="73"/>
      <c r="I42" s="43" t="s">
        <v>274</v>
      </c>
      <c r="J42" s="44">
        <v>1</v>
      </c>
      <c r="K42" s="63"/>
      <c r="L42" s="87"/>
      <c r="M42" s="63"/>
    </row>
    <row r="43" spans="1:13" ht="13.5" customHeight="1" outlineLevel="1">
      <c r="A43" s="54"/>
      <c r="B43" s="56"/>
      <c r="C43" s="44" t="s">
        <v>7</v>
      </c>
      <c r="D43" s="47">
        <v>0</v>
      </c>
      <c r="E43" s="47">
        <v>0</v>
      </c>
      <c r="F43" s="47">
        <v>0</v>
      </c>
      <c r="G43" s="6"/>
      <c r="H43" s="73"/>
      <c r="I43" s="43" t="s">
        <v>275</v>
      </c>
      <c r="J43" s="44">
        <v>2</v>
      </c>
      <c r="K43" s="63"/>
      <c r="L43" s="87"/>
      <c r="M43" s="63"/>
    </row>
    <row r="44" spans="1:13" ht="13.5" customHeight="1" outlineLevel="1">
      <c r="A44" s="54"/>
      <c r="B44" s="56"/>
      <c r="C44" s="44" t="s">
        <v>8</v>
      </c>
      <c r="D44" s="47">
        <v>0</v>
      </c>
      <c r="E44" s="47">
        <v>0</v>
      </c>
      <c r="F44" s="47">
        <v>0</v>
      </c>
      <c r="G44" s="6"/>
      <c r="H44" s="73"/>
      <c r="I44" s="43" t="s">
        <v>276</v>
      </c>
      <c r="J44" s="44">
        <v>0</v>
      </c>
      <c r="K44" s="63"/>
      <c r="L44" s="87"/>
      <c r="M44" s="63"/>
    </row>
    <row r="45" spans="1:13" ht="13.5" customHeight="1" outlineLevel="1">
      <c r="A45" s="54"/>
      <c r="B45" s="56"/>
      <c r="C45" s="44" t="s">
        <v>9</v>
      </c>
      <c r="D45" s="47">
        <v>0</v>
      </c>
      <c r="E45" s="47">
        <v>0</v>
      </c>
      <c r="F45" s="47">
        <v>0</v>
      </c>
      <c r="G45" s="6"/>
      <c r="H45" s="73"/>
      <c r="I45" s="43" t="s">
        <v>277</v>
      </c>
      <c r="J45" s="6">
        <f>(J42+0.5*J43)/J41</f>
        <v>0.66666666666666663</v>
      </c>
      <c r="K45" s="63"/>
      <c r="L45" s="87"/>
      <c r="M45" s="63"/>
    </row>
    <row r="46" spans="1:13" ht="13.5" customHeight="1" outlineLevel="1">
      <c r="A46" s="54"/>
      <c r="B46" s="56" t="s">
        <v>523</v>
      </c>
      <c r="C46" s="44" t="s">
        <v>5</v>
      </c>
      <c r="D46" s="47">
        <f>SUM(D47:D50)</f>
        <v>20000</v>
      </c>
      <c r="E46" s="47">
        <f>SUM(E47:E50)</f>
        <v>20000</v>
      </c>
      <c r="F46" s="47">
        <f>SUM(F47:F50)</f>
        <v>7849.0290000000005</v>
      </c>
      <c r="G46" s="6">
        <f>F46/D46</f>
        <v>0.39245145000000003</v>
      </c>
      <c r="H46" s="73"/>
      <c r="I46" s="43" t="s">
        <v>273</v>
      </c>
      <c r="J46" s="44">
        <f>SUM(J47:J49)</f>
        <v>1</v>
      </c>
      <c r="K46" s="63"/>
      <c r="L46" s="87"/>
      <c r="M46" s="63">
        <v>822</v>
      </c>
    </row>
    <row r="47" spans="1:13" ht="13.5" customHeight="1" outlineLevel="1">
      <c r="A47" s="54"/>
      <c r="B47" s="56"/>
      <c r="C47" s="44" t="s">
        <v>6</v>
      </c>
      <c r="D47" s="47">
        <f>D457</f>
        <v>20000</v>
      </c>
      <c r="E47" s="47">
        <f>E457</f>
        <v>20000</v>
      </c>
      <c r="F47" s="47">
        <f>F457</f>
        <v>7849.0290000000005</v>
      </c>
      <c r="G47" s="6">
        <f>F47/D47</f>
        <v>0.39245145000000003</v>
      </c>
      <c r="H47" s="73"/>
      <c r="I47" s="43" t="s">
        <v>274</v>
      </c>
      <c r="J47" s="44">
        <v>0</v>
      </c>
      <c r="K47" s="63"/>
      <c r="L47" s="87"/>
      <c r="M47" s="63"/>
    </row>
    <row r="48" spans="1:13" ht="13.5" customHeight="1" outlineLevel="1">
      <c r="A48" s="54"/>
      <c r="B48" s="56"/>
      <c r="C48" s="44" t="s">
        <v>7</v>
      </c>
      <c r="D48" s="47">
        <v>0</v>
      </c>
      <c r="E48" s="47">
        <v>0</v>
      </c>
      <c r="F48" s="47">
        <v>0</v>
      </c>
      <c r="H48" s="73"/>
      <c r="I48" s="43" t="s">
        <v>275</v>
      </c>
      <c r="J48" s="44">
        <v>1</v>
      </c>
      <c r="K48" s="63"/>
      <c r="L48" s="87"/>
      <c r="M48" s="63"/>
    </row>
    <row r="49" spans="1:13" ht="13.5" customHeight="1" outlineLevel="1">
      <c r="A49" s="54"/>
      <c r="B49" s="56"/>
      <c r="C49" s="44" t="s">
        <v>8</v>
      </c>
      <c r="D49" s="47">
        <v>0</v>
      </c>
      <c r="E49" s="47">
        <v>0</v>
      </c>
      <c r="F49" s="47">
        <v>0</v>
      </c>
      <c r="G49" s="6"/>
      <c r="H49" s="73"/>
      <c r="I49" s="43" t="s">
        <v>276</v>
      </c>
      <c r="J49" s="44">
        <v>0</v>
      </c>
      <c r="K49" s="63"/>
      <c r="L49" s="87"/>
      <c r="M49" s="63"/>
    </row>
    <row r="50" spans="1:13" ht="13.5" customHeight="1" outlineLevel="1">
      <c r="A50" s="54"/>
      <c r="B50" s="56"/>
      <c r="C50" s="44" t="s">
        <v>9</v>
      </c>
      <c r="D50" s="47">
        <v>0</v>
      </c>
      <c r="E50" s="47">
        <v>0</v>
      </c>
      <c r="F50" s="47">
        <v>0</v>
      </c>
      <c r="G50" s="6"/>
      <c r="H50" s="73"/>
      <c r="I50" s="43" t="s">
        <v>277</v>
      </c>
      <c r="J50" s="6">
        <f>(J47+0.5*J48)/J46</f>
        <v>0.5</v>
      </c>
      <c r="K50" s="63"/>
      <c r="L50" s="87"/>
      <c r="M50" s="63"/>
    </row>
    <row r="51" spans="1:13" ht="13.5" customHeight="1" outlineLevel="1">
      <c r="A51" s="54"/>
      <c r="B51" s="56" t="s">
        <v>519</v>
      </c>
      <c r="C51" s="44" t="s">
        <v>5</v>
      </c>
      <c r="D51" s="47">
        <f>SUM(D52:D55)</f>
        <v>1500</v>
      </c>
      <c r="E51" s="47">
        <f>SUM(E52:E55)</f>
        <v>0</v>
      </c>
      <c r="F51" s="47">
        <f>SUM(F52:F55)</f>
        <v>0</v>
      </c>
      <c r="G51" s="6">
        <f>F51/D51</f>
        <v>0</v>
      </c>
      <c r="H51" s="73"/>
      <c r="I51" s="43" t="s">
        <v>273</v>
      </c>
      <c r="J51" s="44">
        <f>SUM(J52:J54)</f>
        <v>2</v>
      </c>
      <c r="K51" s="63"/>
      <c r="L51" s="87"/>
      <c r="M51" s="63">
        <v>845</v>
      </c>
    </row>
    <row r="52" spans="1:13" ht="13.5" customHeight="1" outlineLevel="1">
      <c r="A52" s="54"/>
      <c r="B52" s="56"/>
      <c r="C52" s="44" t="s">
        <v>6</v>
      </c>
      <c r="D52" s="47">
        <f>D137+D142</f>
        <v>1500</v>
      </c>
      <c r="E52" s="47">
        <f>E137+E142</f>
        <v>0</v>
      </c>
      <c r="F52" s="47">
        <f>F137+F142</f>
        <v>0</v>
      </c>
      <c r="G52" s="6">
        <f>F52/D52</f>
        <v>0</v>
      </c>
      <c r="H52" s="73"/>
      <c r="I52" s="43" t="s">
        <v>274</v>
      </c>
      <c r="J52" s="44">
        <v>0</v>
      </c>
      <c r="K52" s="63"/>
      <c r="L52" s="87"/>
      <c r="M52" s="63"/>
    </row>
    <row r="53" spans="1:13" ht="13.5" customHeight="1" outlineLevel="1">
      <c r="A53" s="54"/>
      <c r="B53" s="56"/>
      <c r="C53" s="44" t="s">
        <v>7</v>
      </c>
      <c r="D53" s="47">
        <v>0</v>
      </c>
      <c r="E53" s="47">
        <v>0</v>
      </c>
      <c r="F53" s="47">
        <v>0</v>
      </c>
      <c r="H53" s="73"/>
      <c r="I53" s="43" t="s">
        <v>275</v>
      </c>
      <c r="J53" s="44">
        <v>1</v>
      </c>
      <c r="K53" s="63"/>
      <c r="L53" s="87"/>
      <c r="M53" s="63"/>
    </row>
    <row r="54" spans="1:13" ht="13.5" customHeight="1" outlineLevel="1">
      <c r="A54" s="54"/>
      <c r="B54" s="56"/>
      <c r="C54" s="44" t="s">
        <v>8</v>
      </c>
      <c r="D54" s="47">
        <v>0</v>
      </c>
      <c r="E54" s="47">
        <v>0</v>
      </c>
      <c r="F54" s="47">
        <v>0</v>
      </c>
      <c r="G54" s="6"/>
      <c r="H54" s="73"/>
      <c r="I54" s="43" t="s">
        <v>276</v>
      </c>
      <c r="J54" s="44">
        <v>1</v>
      </c>
      <c r="K54" s="63"/>
      <c r="L54" s="87"/>
      <c r="M54" s="63"/>
    </row>
    <row r="55" spans="1:13" ht="13.5" customHeight="1" outlineLevel="1">
      <c r="A55" s="54"/>
      <c r="B55" s="56"/>
      <c r="C55" s="44" t="s">
        <v>9</v>
      </c>
      <c r="D55" s="47">
        <v>0</v>
      </c>
      <c r="E55" s="47">
        <v>0</v>
      </c>
      <c r="F55" s="47">
        <v>0</v>
      </c>
      <c r="G55" s="6"/>
      <c r="H55" s="73"/>
      <c r="I55" s="43" t="s">
        <v>277</v>
      </c>
      <c r="J55" s="6">
        <f>(J52+0.5*J53)/J51</f>
        <v>0.25</v>
      </c>
      <c r="K55" s="63"/>
      <c r="L55" s="87"/>
      <c r="M55" s="63"/>
    </row>
    <row r="56" spans="1:13" ht="13.5" customHeight="1" outlineLevel="1">
      <c r="A56" s="54"/>
      <c r="B56" s="56" t="s">
        <v>439</v>
      </c>
      <c r="C56" s="44" t="s">
        <v>5</v>
      </c>
      <c r="D56" s="47">
        <f>SUM(D57:D60)</f>
        <v>51109.542079999999</v>
      </c>
      <c r="E56" s="47">
        <f>SUM(E57:E60)</f>
        <v>37621.619999999995</v>
      </c>
      <c r="F56" s="47">
        <f>SUM(F57:F60)</f>
        <v>37289.919999999998</v>
      </c>
      <c r="G56" s="6">
        <f>F56/D56</f>
        <v>0.72960778912147906</v>
      </c>
      <c r="H56" s="73"/>
      <c r="I56" s="43" t="s">
        <v>273</v>
      </c>
      <c r="J56" s="44">
        <f>SUM(J57:J59)</f>
        <v>11</v>
      </c>
      <c r="K56" s="63"/>
      <c r="L56" s="87"/>
      <c r="M56" s="63">
        <v>822</v>
      </c>
    </row>
    <row r="57" spans="1:13" ht="13.5" customHeight="1" outlineLevel="1">
      <c r="A57" s="54"/>
      <c r="B57" s="56"/>
      <c r="C57" s="44" t="s">
        <v>6</v>
      </c>
      <c r="D57" s="47">
        <v>51109.542079999999</v>
      </c>
      <c r="E57" s="47">
        <f>E512+E552+E924</f>
        <v>37621.619999999995</v>
      </c>
      <c r="F57" s="47">
        <f>F512+F552+F924</f>
        <v>37289.919999999998</v>
      </c>
      <c r="G57" s="6">
        <f>F57/D57</f>
        <v>0.72960778912147906</v>
      </c>
      <c r="H57" s="73"/>
      <c r="I57" s="43" t="s">
        <v>274</v>
      </c>
      <c r="J57" s="44">
        <v>2</v>
      </c>
      <c r="K57" s="63"/>
      <c r="L57" s="87"/>
      <c r="M57" s="63"/>
    </row>
    <row r="58" spans="1:13" ht="13.5" customHeight="1" outlineLevel="1">
      <c r="A58" s="54"/>
      <c r="B58" s="56"/>
      <c r="C58" s="44" t="s">
        <v>7</v>
      </c>
      <c r="D58" s="47">
        <v>0</v>
      </c>
      <c r="E58" s="47">
        <v>0</v>
      </c>
      <c r="F58" s="47">
        <v>0</v>
      </c>
      <c r="H58" s="73"/>
      <c r="I58" s="43" t="s">
        <v>275</v>
      </c>
      <c r="J58" s="44">
        <v>7</v>
      </c>
      <c r="K58" s="63"/>
      <c r="L58" s="87"/>
      <c r="M58" s="63"/>
    </row>
    <row r="59" spans="1:13" ht="13.5" customHeight="1" outlineLevel="1">
      <c r="A59" s="54"/>
      <c r="B59" s="56"/>
      <c r="C59" s="44" t="s">
        <v>8</v>
      </c>
      <c r="D59" s="47">
        <v>0</v>
      </c>
      <c r="E59" s="47">
        <v>0</v>
      </c>
      <c r="F59" s="47">
        <v>0</v>
      </c>
      <c r="G59" s="6"/>
      <c r="H59" s="73"/>
      <c r="I59" s="43" t="s">
        <v>276</v>
      </c>
      <c r="J59" s="44">
        <v>2</v>
      </c>
      <c r="K59" s="63"/>
      <c r="L59" s="87"/>
      <c r="M59" s="63"/>
    </row>
    <row r="60" spans="1:13" ht="13.5" customHeight="1" outlineLevel="1">
      <c r="A60" s="54"/>
      <c r="B60" s="56"/>
      <c r="C60" s="44" t="s">
        <v>9</v>
      </c>
      <c r="D60" s="47">
        <v>0</v>
      </c>
      <c r="E60" s="47">
        <v>0</v>
      </c>
      <c r="F60" s="47">
        <v>0</v>
      </c>
      <c r="G60" s="6"/>
      <c r="H60" s="73"/>
      <c r="I60" s="43" t="s">
        <v>277</v>
      </c>
      <c r="J60" s="6">
        <f>(J57+0.5*J58)/J56</f>
        <v>0.5</v>
      </c>
      <c r="K60" s="63"/>
      <c r="L60" s="87"/>
      <c r="M60" s="63"/>
    </row>
    <row r="61" spans="1:13" ht="13.5" customHeight="1" outlineLevel="1">
      <c r="A61" s="54"/>
      <c r="B61" s="56" t="s">
        <v>544</v>
      </c>
      <c r="C61" s="44" t="s">
        <v>5</v>
      </c>
      <c r="D61" s="47">
        <f>SUM(D62:D65)</f>
        <v>12285</v>
      </c>
      <c r="E61" s="47">
        <f>SUM(E62:E65)</f>
        <v>6000</v>
      </c>
      <c r="F61" s="47">
        <f>SUM(F62:F65)</f>
        <v>166.5</v>
      </c>
      <c r="G61" s="6">
        <f>F61/D61</f>
        <v>1.3553113553113554E-2</v>
      </c>
      <c r="H61" s="73"/>
      <c r="I61" s="43" t="s">
        <v>273</v>
      </c>
      <c r="J61" s="44">
        <f>SUM(J62:J64)</f>
        <v>1</v>
      </c>
      <c r="K61" s="63"/>
      <c r="L61" s="87"/>
      <c r="M61" s="63">
        <v>817</v>
      </c>
    </row>
    <row r="62" spans="1:13" ht="13.5" customHeight="1" outlineLevel="1">
      <c r="A62" s="54"/>
      <c r="B62" s="56"/>
      <c r="C62" s="44" t="s">
        <v>6</v>
      </c>
      <c r="D62" s="47">
        <f>D462</f>
        <v>12285</v>
      </c>
      <c r="E62" s="47">
        <f>E462</f>
        <v>6000</v>
      </c>
      <c r="F62" s="47">
        <f>F462</f>
        <v>166.5</v>
      </c>
      <c r="G62" s="6">
        <f>F62/D62</f>
        <v>1.3553113553113554E-2</v>
      </c>
      <c r="H62" s="73"/>
      <c r="I62" s="43" t="s">
        <v>274</v>
      </c>
      <c r="J62" s="44">
        <v>0</v>
      </c>
      <c r="K62" s="63"/>
      <c r="L62" s="87"/>
      <c r="M62" s="63"/>
    </row>
    <row r="63" spans="1:13" ht="13.5" customHeight="1" outlineLevel="1">
      <c r="A63" s="54"/>
      <c r="B63" s="56"/>
      <c r="C63" s="44" t="s">
        <v>7</v>
      </c>
      <c r="D63" s="47">
        <f t="shared" ref="D63:F65" si="10">D463</f>
        <v>0</v>
      </c>
      <c r="E63" s="47">
        <f t="shared" si="10"/>
        <v>0</v>
      </c>
      <c r="F63" s="47">
        <f t="shared" si="10"/>
        <v>0</v>
      </c>
      <c r="H63" s="73"/>
      <c r="I63" s="43" t="s">
        <v>275</v>
      </c>
      <c r="J63" s="44">
        <v>0</v>
      </c>
      <c r="K63" s="63"/>
      <c r="L63" s="87"/>
      <c r="M63" s="63"/>
    </row>
    <row r="64" spans="1:13" ht="13.5" customHeight="1" outlineLevel="1">
      <c r="A64" s="54"/>
      <c r="B64" s="56"/>
      <c r="C64" s="44" t="s">
        <v>8</v>
      </c>
      <c r="D64" s="47">
        <f t="shared" si="10"/>
        <v>0</v>
      </c>
      <c r="E64" s="47">
        <f t="shared" si="10"/>
        <v>0</v>
      </c>
      <c r="F64" s="47">
        <f t="shared" si="10"/>
        <v>0</v>
      </c>
      <c r="G64" s="6"/>
      <c r="H64" s="73"/>
      <c r="I64" s="43" t="s">
        <v>276</v>
      </c>
      <c r="J64" s="44">
        <v>1</v>
      </c>
      <c r="K64" s="63"/>
      <c r="L64" s="87"/>
      <c r="M64" s="63"/>
    </row>
    <row r="65" spans="1:14" ht="13.5" customHeight="1" outlineLevel="1">
      <c r="A65" s="54"/>
      <c r="B65" s="56"/>
      <c r="C65" s="44" t="s">
        <v>9</v>
      </c>
      <c r="D65" s="47">
        <f t="shared" si="10"/>
        <v>0</v>
      </c>
      <c r="E65" s="47">
        <f t="shared" si="10"/>
        <v>0</v>
      </c>
      <c r="F65" s="47">
        <f t="shared" si="10"/>
        <v>0</v>
      </c>
      <c r="G65" s="6"/>
      <c r="H65" s="73"/>
      <c r="I65" s="43" t="s">
        <v>277</v>
      </c>
      <c r="J65" s="6">
        <f>(J62+0.5*J63)/J61</f>
        <v>0</v>
      </c>
      <c r="K65" s="63"/>
      <c r="L65" s="87"/>
      <c r="M65" s="63"/>
    </row>
    <row r="66" spans="1:14" ht="15.75" customHeight="1">
      <c r="A66" s="54" t="s">
        <v>15</v>
      </c>
      <c r="B66" s="67" t="s">
        <v>16</v>
      </c>
      <c r="C66" s="44" t="s">
        <v>5</v>
      </c>
      <c r="D66" s="47">
        <f>SUM(D67:D70)</f>
        <v>102255.7</v>
      </c>
      <c r="E66" s="47">
        <f>SUM(E67:E70)</f>
        <v>100167.326</v>
      </c>
      <c r="F66" s="47">
        <f>SUM(F67:F70)</f>
        <v>100167.326</v>
      </c>
      <c r="G66" s="6">
        <f>F66/D66</f>
        <v>0.97957694289902675</v>
      </c>
      <c r="H66" s="73"/>
      <c r="I66" s="43" t="s">
        <v>273</v>
      </c>
      <c r="J66" s="44">
        <f>J67+J68+J69</f>
        <v>12</v>
      </c>
      <c r="K66" s="63" t="s">
        <v>680</v>
      </c>
      <c r="L66" s="87"/>
      <c r="M66" s="87"/>
      <c r="N66" s="7">
        <f>SUM(N67:N69)</f>
        <v>12</v>
      </c>
    </row>
    <row r="67" spans="1:14" ht="15.75" customHeight="1">
      <c r="A67" s="54"/>
      <c r="B67" s="67"/>
      <c r="C67" s="44" t="s">
        <v>6</v>
      </c>
      <c r="D67" s="47">
        <f>D72+D87+D117</f>
        <v>102255.7</v>
      </c>
      <c r="E67" s="47">
        <f>E72+E87+E117</f>
        <v>100167.326</v>
      </c>
      <c r="F67" s="47">
        <f>F72+F87+F117</f>
        <v>100167.326</v>
      </c>
      <c r="G67" s="6">
        <f>F67/D67</f>
        <v>0.97957694289902675</v>
      </c>
      <c r="H67" s="73"/>
      <c r="I67" s="43" t="s">
        <v>274</v>
      </c>
      <c r="J67" s="44">
        <f>J72+J87+J117</f>
        <v>3</v>
      </c>
      <c r="K67" s="63"/>
      <c r="L67" s="87"/>
      <c r="M67" s="87"/>
      <c r="N67" s="49">
        <f>COUNTIF(J71:J145,"да")</f>
        <v>3</v>
      </c>
    </row>
    <row r="68" spans="1:14" ht="15.75" customHeight="1">
      <c r="A68" s="54"/>
      <c r="B68" s="67"/>
      <c r="C68" s="44" t="s">
        <v>7</v>
      </c>
      <c r="D68" s="47">
        <f t="shared" ref="D68:F70" si="11">D73+D88+D118</f>
        <v>0</v>
      </c>
      <c r="E68" s="47">
        <f t="shared" si="11"/>
        <v>0</v>
      </c>
      <c r="F68" s="47">
        <f t="shared" si="11"/>
        <v>0</v>
      </c>
      <c r="G68" s="6"/>
      <c r="H68" s="73"/>
      <c r="I68" s="43" t="s">
        <v>275</v>
      </c>
      <c r="J68" s="44">
        <f>J73+J88+J118</f>
        <v>5</v>
      </c>
      <c r="K68" s="63"/>
      <c r="L68" s="87"/>
      <c r="M68" s="87"/>
      <c r="N68" s="49">
        <f>COUNTIF(J72:J145,"частично")</f>
        <v>5</v>
      </c>
    </row>
    <row r="69" spans="1:14" ht="15.75" customHeight="1">
      <c r="A69" s="54"/>
      <c r="B69" s="67"/>
      <c r="C69" s="44" t="s">
        <v>8</v>
      </c>
      <c r="D69" s="47">
        <f t="shared" si="11"/>
        <v>0</v>
      </c>
      <c r="E69" s="47">
        <f t="shared" si="11"/>
        <v>0</v>
      </c>
      <c r="F69" s="47">
        <f t="shared" si="11"/>
        <v>0</v>
      </c>
      <c r="G69" s="6"/>
      <c r="H69" s="73"/>
      <c r="I69" s="43" t="s">
        <v>276</v>
      </c>
      <c r="J69" s="44">
        <f>J74+J89+J119</f>
        <v>4</v>
      </c>
      <c r="K69" s="63"/>
      <c r="L69" s="87"/>
      <c r="M69" s="87"/>
      <c r="N69" s="49">
        <f>COUNTIF(J73:J145,"нет")</f>
        <v>4</v>
      </c>
    </row>
    <row r="70" spans="1:14" ht="105.75" customHeight="1">
      <c r="A70" s="54"/>
      <c r="B70" s="67"/>
      <c r="C70" s="44" t="s">
        <v>9</v>
      </c>
      <c r="D70" s="47">
        <f t="shared" si="11"/>
        <v>0</v>
      </c>
      <c r="E70" s="47">
        <f t="shared" si="11"/>
        <v>0</v>
      </c>
      <c r="F70" s="47">
        <f t="shared" si="11"/>
        <v>0</v>
      </c>
      <c r="G70" s="6"/>
      <c r="H70" s="73"/>
      <c r="I70" s="43" t="s">
        <v>277</v>
      </c>
      <c r="J70" s="6">
        <f>(J67+0.5*J68)/J66</f>
        <v>0.45833333333333331</v>
      </c>
      <c r="K70" s="63"/>
      <c r="L70" s="87"/>
      <c r="M70" s="87"/>
    </row>
    <row r="71" spans="1:14" ht="14.25" customHeight="1" outlineLevel="1">
      <c r="A71" s="54" t="s">
        <v>17</v>
      </c>
      <c r="B71" s="55" t="s">
        <v>19</v>
      </c>
      <c r="C71" s="44" t="s">
        <v>5</v>
      </c>
      <c r="D71" s="47">
        <f>SUM(D72:D75)</f>
        <v>100000</v>
      </c>
      <c r="E71" s="47">
        <f>SUM(E72:E75)</f>
        <v>99999.926000000007</v>
      </c>
      <c r="F71" s="47">
        <f>SUM(F72:F75)</f>
        <v>99999.926000000007</v>
      </c>
      <c r="G71" s="6">
        <f>F71/D71</f>
        <v>0.99999926000000006</v>
      </c>
      <c r="H71" s="56"/>
      <c r="I71" s="43" t="s">
        <v>273</v>
      </c>
      <c r="J71" s="44">
        <f>J72+J73+J74</f>
        <v>2</v>
      </c>
      <c r="K71" s="63" t="s">
        <v>681</v>
      </c>
      <c r="L71" s="87"/>
      <c r="M71" s="87"/>
    </row>
    <row r="72" spans="1:14" ht="14.25" customHeight="1" outlineLevel="1">
      <c r="A72" s="54"/>
      <c r="B72" s="55"/>
      <c r="C72" s="44" t="s">
        <v>6</v>
      </c>
      <c r="D72" s="47">
        <f>D77+D82</f>
        <v>100000</v>
      </c>
      <c r="E72" s="47">
        <f>E77+E82</f>
        <v>99999.926000000007</v>
      </c>
      <c r="F72" s="47">
        <f>F77+F82</f>
        <v>99999.926000000007</v>
      </c>
      <c r="G72" s="6">
        <f t="shared" ref="G72:G77" si="12">F72/D72</f>
        <v>0.99999926000000006</v>
      </c>
      <c r="H72" s="56"/>
      <c r="I72" s="43" t="s">
        <v>274</v>
      </c>
      <c r="J72" s="44">
        <v>1</v>
      </c>
      <c r="K72" s="63"/>
      <c r="L72" s="87"/>
      <c r="M72" s="87"/>
    </row>
    <row r="73" spans="1:14" ht="14.25" customHeight="1" outlineLevel="1">
      <c r="A73" s="54"/>
      <c r="B73" s="55"/>
      <c r="C73" s="44" t="s">
        <v>7</v>
      </c>
      <c r="D73" s="47">
        <f t="shared" ref="D73:F75" si="13">D78+D83</f>
        <v>0</v>
      </c>
      <c r="E73" s="47">
        <f t="shared" si="13"/>
        <v>0</v>
      </c>
      <c r="F73" s="47">
        <f t="shared" si="13"/>
        <v>0</v>
      </c>
      <c r="G73" s="6"/>
      <c r="H73" s="56"/>
      <c r="I73" s="43" t="s">
        <v>275</v>
      </c>
      <c r="J73" s="44">
        <v>1</v>
      </c>
      <c r="K73" s="63"/>
      <c r="L73" s="87"/>
      <c r="M73" s="87"/>
    </row>
    <row r="74" spans="1:14" ht="14.25" customHeight="1" outlineLevel="1">
      <c r="A74" s="54"/>
      <c r="B74" s="55"/>
      <c r="C74" s="44" t="s">
        <v>8</v>
      </c>
      <c r="D74" s="47">
        <f t="shared" si="13"/>
        <v>0</v>
      </c>
      <c r="E74" s="47">
        <f t="shared" si="13"/>
        <v>0</v>
      </c>
      <c r="F74" s="47">
        <f t="shared" si="13"/>
        <v>0</v>
      </c>
      <c r="G74" s="6"/>
      <c r="H74" s="56"/>
      <c r="I74" s="43" t="s">
        <v>276</v>
      </c>
      <c r="J74" s="44">
        <v>0</v>
      </c>
      <c r="K74" s="63"/>
      <c r="L74" s="87"/>
      <c r="M74" s="87"/>
    </row>
    <row r="75" spans="1:14" ht="19.5" customHeight="1" outlineLevel="1">
      <c r="A75" s="54"/>
      <c r="B75" s="55"/>
      <c r="C75" s="44" t="s">
        <v>9</v>
      </c>
      <c r="D75" s="47">
        <f t="shared" si="13"/>
        <v>0</v>
      </c>
      <c r="E75" s="47">
        <f t="shared" si="13"/>
        <v>0</v>
      </c>
      <c r="F75" s="47">
        <f t="shared" si="13"/>
        <v>0</v>
      </c>
      <c r="G75" s="6"/>
      <c r="H75" s="56"/>
      <c r="I75" s="43" t="s">
        <v>277</v>
      </c>
      <c r="J75" s="6">
        <f>(J72+0.5*J73)/J71</f>
        <v>0.75</v>
      </c>
      <c r="K75" s="63"/>
      <c r="L75" s="87"/>
      <c r="M75" s="87"/>
    </row>
    <row r="76" spans="1:14" ht="14.25" customHeight="1" outlineLevel="2">
      <c r="A76" s="54" t="s">
        <v>18</v>
      </c>
      <c r="B76" s="56" t="s">
        <v>278</v>
      </c>
      <c r="C76" s="44" t="s">
        <v>5</v>
      </c>
      <c r="D76" s="47">
        <f>SUM(D77:D80)</f>
        <v>100000</v>
      </c>
      <c r="E76" s="47">
        <f>SUM(E77:E80)</f>
        <v>99999.926000000007</v>
      </c>
      <c r="F76" s="47">
        <f>SUM(F77:F80)</f>
        <v>99999.926000000007</v>
      </c>
      <c r="G76" s="6">
        <f t="shared" si="12"/>
        <v>0.99999926000000006</v>
      </c>
      <c r="H76" s="56" t="s">
        <v>279</v>
      </c>
      <c r="I76" s="99" t="s">
        <v>722</v>
      </c>
      <c r="J76" s="63" t="s">
        <v>548</v>
      </c>
      <c r="K76" s="63" t="s">
        <v>721</v>
      </c>
      <c r="L76" s="63"/>
      <c r="M76" s="63">
        <v>833</v>
      </c>
    </row>
    <row r="77" spans="1:14" ht="14.25" customHeight="1" outlineLevel="2">
      <c r="A77" s="54"/>
      <c r="B77" s="56"/>
      <c r="C77" s="44" t="s">
        <v>6</v>
      </c>
      <c r="D77" s="47">
        <v>100000</v>
      </c>
      <c r="E77" s="47">
        <v>99999.926000000007</v>
      </c>
      <c r="F77" s="47">
        <v>99999.926000000007</v>
      </c>
      <c r="G77" s="6">
        <f t="shared" si="12"/>
        <v>0.99999926000000006</v>
      </c>
      <c r="H77" s="56"/>
      <c r="I77" s="99"/>
      <c r="J77" s="63"/>
      <c r="K77" s="63"/>
      <c r="L77" s="63"/>
      <c r="M77" s="63"/>
    </row>
    <row r="78" spans="1:14" ht="14.25" customHeight="1" outlineLevel="2">
      <c r="A78" s="54"/>
      <c r="B78" s="56"/>
      <c r="C78" s="44" t="s">
        <v>7</v>
      </c>
      <c r="D78" s="47">
        <v>0</v>
      </c>
      <c r="E78" s="47">
        <v>0</v>
      </c>
      <c r="F78" s="47">
        <v>0</v>
      </c>
      <c r="G78" s="6"/>
      <c r="H78" s="56"/>
      <c r="I78" s="99"/>
      <c r="J78" s="63"/>
      <c r="K78" s="63"/>
      <c r="L78" s="63"/>
      <c r="M78" s="63"/>
    </row>
    <row r="79" spans="1:14" ht="14.25" customHeight="1" outlineLevel="2">
      <c r="A79" s="54"/>
      <c r="B79" s="56"/>
      <c r="C79" s="44" t="s">
        <v>8</v>
      </c>
      <c r="D79" s="47">
        <v>0</v>
      </c>
      <c r="E79" s="47">
        <v>0</v>
      </c>
      <c r="F79" s="47">
        <v>0</v>
      </c>
      <c r="G79" s="6"/>
      <c r="H79" s="56"/>
      <c r="I79" s="99"/>
      <c r="J79" s="63"/>
      <c r="K79" s="63"/>
      <c r="L79" s="63"/>
      <c r="M79" s="63"/>
    </row>
    <row r="80" spans="1:14" ht="189" customHeight="1" outlineLevel="2">
      <c r="A80" s="54"/>
      <c r="B80" s="56"/>
      <c r="C80" s="44" t="s">
        <v>9</v>
      </c>
      <c r="D80" s="47">
        <v>0</v>
      </c>
      <c r="E80" s="47">
        <v>0</v>
      </c>
      <c r="F80" s="47">
        <v>0</v>
      </c>
      <c r="G80" s="6"/>
      <c r="H80" s="56"/>
      <c r="I80" s="99"/>
      <c r="J80" s="63"/>
      <c r="K80" s="63"/>
      <c r="L80" s="63"/>
      <c r="M80" s="63"/>
    </row>
    <row r="81" spans="1:13" ht="13.5" customHeight="1" outlineLevel="2">
      <c r="A81" s="54" t="s">
        <v>21</v>
      </c>
      <c r="B81" s="56" t="s">
        <v>20</v>
      </c>
      <c r="C81" s="44" t="s">
        <v>5</v>
      </c>
      <c r="D81" s="47">
        <f>SUM(D82:D85)</f>
        <v>0</v>
      </c>
      <c r="E81" s="47">
        <f>SUM(E82:E85)</f>
        <v>0</v>
      </c>
      <c r="F81" s="47">
        <f>SUM(F82:F85)</f>
        <v>0</v>
      </c>
      <c r="G81" s="6"/>
      <c r="H81" s="56" t="s">
        <v>263</v>
      </c>
      <c r="I81" s="56" t="s">
        <v>687</v>
      </c>
      <c r="J81" s="63" t="s">
        <v>551</v>
      </c>
      <c r="K81" s="63" t="s">
        <v>442</v>
      </c>
      <c r="L81" s="63" t="s">
        <v>645</v>
      </c>
      <c r="M81" s="63">
        <v>833</v>
      </c>
    </row>
    <row r="82" spans="1:13" ht="12" customHeight="1" outlineLevel="2">
      <c r="A82" s="54"/>
      <c r="B82" s="56"/>
      <c r="C82" s="44" t="s">
        <v>6</v>
      </c>
      <c r="D82" s="47">
        <v>0</v>
      </c>
      <c r="E82" s="47">
        <v>0</v>
      </c>
      <c r="F82" s="47">
        <v>0</v>
      </c>
      <c r="G82" s="6"/>
      <c r="H82" s="56"/>
      <c r="I82" s="56"/>
      <c r="J82" s="63"/>
      <c r="K82" s="63"/>
      <c r="L82" s="63"/>
      <c r="M82" s="63"/>
    </row>
    <row r="83" spans="1:13" ht="13.5" customHeight="1" outlineLevel="2">
      <c r="A83" s="54"/>
      <c r="B83" s="56"/>
      <c r="C83" s="44" t="s">
        <v>7</v>
      </c>
      <c r="D83" s="47">
        <v>0</v>
      </c>
      <c r="E83" s="47">
        <v>0</v>
      </c>
      <c r="F83" s="47">
        <v>0</v>
      </c>
      <c r="G83" s="6"/>
      <c r="H83" s="56"/>
      <c r="I83" s="56"/>
      <c r="J83" s="63"/>
      <c r="K83" s="63"/>
      <c r="L83" s="63"/>
      <c r="M83" s="63"/>
    </row>
    <row r="84" spans="1:13" ht="13.5" customHeight="1" outlineLevel="2">
      <c r="A84" s="54"/>
      <c r="B84" s="56"/>
      <c r="C84" s="44" t="s">
        <v>8</v>
      </c>
      <c r="D84" s="47">
        <v>0</v>
      </c>
      <c r="E84" s="47">
        <v>0</v>
      </c>
      <c r="F84" s="47">
        <v>0</v>
      </c>
      <c r="G84" s="6"/>
      <c r="H84" s="56"/>
      <c r="I84" s="56"/>
      <c r="J84" s="63"/>
      <c r="K84" s="63"/>
      <c r="L84" s="63"/>
      <c r="M84" s="63"/>
    </row>
    <row r="85" spans="1:13" ht="62.25" customHeight="1" outlineLevel="2">
      <c r="A85" s="54"/>
      <c r="B85" s="56"/>
      <c r="C85" s="44" t="s">
        <v>9</v>
      </c>
      <c r="D85" s="47">
        <v>0</v>
      </c>
      <c r="E85" s="47">
        <v>0</v>
      </c>
      <c r="F85" s="47">
        <v>0</v>
      </c>
      <c r="G85" s="6"/>
      <c r="H85" s="56"/>
      <c r="I85" s="56"/>
      <c r="J85" s="63"/>
      <c r="K85" s="63"/>
      <c r="L85" s="63"/>
      <c r="M85" s="63"/>
    </row>
    <row r="86" spans="1:13" ht="15" customHeight="1" outlineLevel="1">
      <c r="A86" s="54" t="s">
        <v>27</v>
      </c>
      <c r="B86" s="55" t="s">
        <v>22</v>
      </c>
      <c r="C86" s="44" t="s">
        <v>5</v>
      </c>
      <c r="D86" s="47">
        <f>SUM(D87:D90)</f>
        <v>0</v>
      </c>
      <c r="E86" s="47">
        <f>SUM(E87:E90)</f>
        <v>0</v>
      </c>
      <c r="F86" s="47">
        <f>SUM(F87:F90)</f>
        <v>0</v>
      </c>
      <c r="G86" s="6"/>
      <c r="H86" s="56"/>
      <c r="I86" s="43" t="s">
        <v>273</v>
      </c>
      <c r="J86" s="44">
        <f>J87+J88+J89</f>
        <v>5</v>
      </c>
      <c r="K86" s="63" t="s">
        <v>688</v>
      </c>
      <c r="L86" s="87"/>
      <c r="M86" s="87"/>
    </row>
    <row r="87" spans="1:13" ht="15" customHeight="1" outlineLevel="1">
      <c r="A87" s="54"/>
      <c r="B87" s="55"/>
      <c r="C87" s="44" t="s">
        <v>6</v>
      </c>
      <c r="D87" s="47">
        <f>D92+D97+D102+D107+D112</f>
        <v>0</v>
      </c>
      <c r="E87" s="47">
        <f>E92+E97+E102+E107+E112</f>
        <v>0</v>
      </c>
      <c r="F87" s="47">
        <f>F92+F97+F102+F107+F112</f>
        <v>0</v>
      </c>
      <c r="G87" s="6"/>
      <c r="H87" s="56"/>
      <c r="I87" s="43" t="s">
        <v>274</v>
      </c>
      <c r="J87" s="44">
        <v>2</v>
      </c>
      <c r="K87" s="63"/>
      <c r="L87" s="87"/>
      <c r="M87" s="87"/>
    </row>
    <row r="88" spans="1:13" ht="15" customHeight="1" outlineLevel="1">
      <c r="A88" s="54"/>
      <c r="B88" s="55"/>
      <c r="C88" s="44" t="s">
        <v>7</v>
      </c>
      <c r="D88" s="47">
        <f t="shared" ref="D88:F90" si="14">D93+D98+D103+D108+D113</f>
        <v>0</v>
      </c>
      <c r="E88" s="47">
        <f t="shared" si="14"/>
        <v>0</v>
      </c>
      <c r="F88" s="47">
        <f t="shared" si="14"/>
        <v>0</v>
      </c>
      <c r="G88" s="6"/>
      <c r="H88" s="56"/>
      <c r="I88" s="43" t="s">
        <v>275</v>
      </c>
      <c r="J88" s="44">
        <v>2</v>
      </c>
      <c r="K88" s="63"/>
      <c r="L88" s="87"/>
      <c r="M88" s="87"/>
    </row>
    <row r="89" spans="1:13" ht="15" customHeight="1" outlineLevel="1">
      <c r="A89" s="54"/>
      <c r="B89" s="55"/>
      <c r="C89" s="44" t="s">
        <v>8</v>
      </c>
      <c r="D89" s="47">
        <f t="shared" si="14"/>
        <v>0</v>
      </c>
      <c r="E89" s="47">
        <f t="shared" si="14"/>
        <v>0</v>
      </c>
      <c r="F89" s="47">
        <f t="shared" si="14"/>
        <v>0</v>
      </c>
      <c r="G89" s="6"/>
      <c r="H89" s="56"/>
      <c r="I89" s="43" t="s">
        <v>276</v>
      </c>
      <c r="J89" s="44">
        <v>1</v>
      </c>
      <c r="K89" s="63"/>
      <c r="L89" s="87"/>
      <c r="M89" s="87"/>
    </row>
    <row r="90" spans="1:13" outlineLevel="1">
      <c r="A90" s="54"/>
      <c r="B90" s="55"/>
      <c r="C90" s="44" t="s">
        <v>9</v>
      </c>
      <c r="D90" s="47">
        <f t="shared" si="14"/>
        <v>0</v>
      </c>
      <c r="E90" s="47">
        <f t="shared" si="14"/>
        <v>0</v>
      </c>
      <c r="F90" s="47">
        <f t="shared" si="14"/>
        <v>0</v>
      </c>
      <c r="G90" s="6"/>
      <c r="H90" s="56"/>
      <c r="I90" s="43" t="s">
        <v>277</v>
      </c>
      <c r="J90" s="6">
        <f>(J87+0.5*J88)/J86</f>
        <v>0.6</v>
      </c>
      <c r="K90" s="63"/>
      <c r="L90" s="87"/>
      <c r="M90" s="87"/>
    </row>
    <row r="91" spans="1:13" ht="14.25" customHeight="1" outlineLevel="2">
      <c r="A91" s="54" t="s">
        <v>28</v>
      </c>
      <c r="B91" s="55" t="s">
        <v>254</v>
      </c>
      <c r="C91" s="44" t="s">
        <v>5</v>
      </c>
      <c r="D91" s="47">
        <f>SUM(D92:D95)</f>
        <v>0</v>
      </c>
      <c r="E91" s="47">
        <f>SUM(E92:E95)</f>
        <v>0</v>
      </c>
      <c r="F91" s="47">
        <f>SUM(F92:F95)</f>
        <v>0</v>
      </c>
      <c r="G91" s="6"/>
      <c r="H91" s="56" t="s">
        <v>23</v>
      </c>
      <c r="I91" s="99" t="s">
        <v>588</v>
      </c>
      <c r="J91" s="100" t="s">
        <v>548</v>
      </c>
      <c r="K91" s="63" t="s">
        <v>11</v>
      </c>
      <c r="L91" s="100"/>
      <c r="M91" s="100">
        <v>833</v>
      </c>
    </row>
    <row r="92" spans="1:13" ht="14.25" customHeight="1" outlineLevel="2">
      <c r="A92" s="54"/>
      <c r="B92" s="55"/>
      <c r="C92" s="44" t="s">
        <v>6</v>
      </c>
      <c r="D92" s="47">
        <v>0</v>
      </c>
      <c r="E92" s="47">
        <v>0</v>
      </c>
      <c r="F92" s="47">
        <v>0</v>
      </c>
      <c r="G92" s="6"/>
      <c r="H92" s="56"/>
      <c r="I92" s="99"/>
      <c r="J92" s="100"/>
      <c r="K92" s="63"/>
      <c r="L92" s="100"/>
      <c r="M92" s="100"/>
    </row>
    <row r="93" spans="1:13" ht="14.25" customHeight="1" outlineLevel="2">
      <c r="A93" s="54"/>
      <c r="B93" s="55"/>
      <c r="C93" s="44" t="s">
        <v>7</v>
      </c>
      <c r="D93" s="47">
        <v>0</v>
      </c>
      <c r="E93" s="47">
        <v>0</v>
      </c>
      <c r="F93" s="47">
        <v>0</v>
      </c>
      <c r="G93" s="6"/>
      <c r="H93" s="56"/>
      <c r="I93" s="99"/>
      <c r="J93" s="100"/>
      <c r="K93" s="63"/>
      <c r="L93" s="100"/>
      <c r="M93" s="100"/>
    </row>
    <row r="94" spans="1:13" ht="14.25" customHeight="1" outlineLevel="2">
      <c r="A94" s="54"/>
      <c r="B94" s="55"/>
      <c r="C94" s="44" t="s">
        <v>8</v>
      </c>
      <c r="D94" s="47">
        <v>0</v>
      </c>
      <c r="E94" s="47">
        <v>0</v>
      </c>
      <c r="F94" s="47">
        <v>0</v>
      </c>
      <c r="G94" s="6"/>
      <c r="H94" s="56"/>
      <c r="I94" s="99"/>
      <c r="J94" s="100"/>
      <c r="K94" s="63"/>
      <c r="L94" s="100"/>
      <c r="M94" s="100"/>
    </row>
    <row r="95" spans="1:13" ht="390" customHeight="1" outlineLevel="2">
      <c r="A95" s="54"/>
      <c r="B95" s="55"/>
      <c r="C95" s="44" t="s">
        <v>9</v>
      </c>
      <c r="D95" s="47">
        <v>0</v>
      </c>
      <c r="E95" s="47">
        <v>0</v>
      </c>
      <c r="F95" s="47">
        <v>0</v>
      </c>
      <c r="G95" s="6"/>
      <c r="H95" s="56"/>
      <c r="I95" s="99"/>
      <c r="J95" s="100"/>
      <c r="K95" s="63"/>
      <c r="L95" s="100"/>
      <c r="M95" s="100"/>
    </row>
    <row r="96" spans="1:13" ht="15" customHeight="1" outlineLevel="2">
      <c r="A96" s="54" t="s">
        <v>36</v>
      </c>
      <c r="B96" s="55" t="s">
        <v>197</v>
      </c>
      <c r="C96" s="44" t="s">
        <v>5</v>
      </c>
      <c r="D96" s="47">
        <f>SUM(D97:D100)</f>
        <v>0</v>
      </c>
      <c r="E96" s="47">
        <f>SUM(E97:E100)</f>
        <v>0</v>
      </c>
      <c r="F96" s="47">
        <f>SUM(F97:F100)</f>
        <v>0</v>
      </c>
      <c r="G96" s="6"/>
      <c r="H96" s="56" t="s">
        <v>264</v>
      </c>
      <c r="I96" s="99" t="s">
        <v>587</v>
      </c>
      <c r="J96" s="63" t="s">
        <v>551</v>
      </c>
      <c r="K96" s="63" t="s">
        <v>442</v>
      </c>
      <c r="L96" s="152" t="s">
        <v>431</v>
      </c>
      <c r="M96" s="63">
        <v>833</v>
      </c>
    </row>
    <row r="97" spans="1:13" ht="13.5" customHeight="1" outlineLevel="2">
      <c r="A97" s="101"/>
      <c r="B97" s="55"/>
      <c r="C97" s="44" t="s">
        <v>6</v>
      </c>
      <c r="D97" s="47">
        <v>0</v>
      </c>
      <c r="E97" s="47">
        <v>0</v>
      </c>
      <c r="F97" s="47">
        <v>0</v>
      </c>
      <c r="G97" s="6"/>
      <c r="H97" s="56"/>
      <c r="I97" s="99"/>
      <c r="J97" s="63"/>
      <c r="K97" s="63"/>
      <c r="L97" s="152"/>
      <c r="M97" s="63"/>
    </row>
    <row r="98" spans="1:13" ht="13.5" customHeight="1" outlineLevel="2">
      <c r="A98" s="101"/>
      <c r="B98" s="55"/>
      <c r="C98" s="44" t="s">
        <v>7</v>
      </c>
      <c r="D98" s="47">
        <v>0</v>
      </c>
      <c r="E98" s="47">
        <v>0</v>
      </c>
      <c r="F98" s="47">
        <v>0</v>
      </c>
      <c r="G98" s="6"/>
      <c r="H98" s="56"/>
      <c r="I98" s="99"/>
      <c r="J98" s="63"/>
      <c r="K98" s="63"/>
      <c r="L98" s="152"/>
      <c r="M98" s="63"/>
    </row>
    <row r="99" spans="1:13" ht="13.5" customHeight="1" outlineLevel="2">
      <c r="A99" s="101"/>
      <c r="B99" s="55"/>
      <c r="C99" s="44" t="s">
        <v>8</v>
      </c>
      <c r="D99" s="47">
        <v>0</v>
      </c>
      <c r="E99" s="47">
        <v>0</v>
      </c>
      <c r="F99" s="47">
        <v>0</v>
      </c>
      <c r="G99" s="6"/>
      <c r="H99" s="56"/>
      <c r="I99" s="99"/>
      <c r="J99" s="63"/>
      <c r="K99" s="63"/>
      <c r="L99" s="152"/>
      <c r="M99" s="63"/>
    </row>
    <row r="100" spans="1:13" ht="114.75" customHeight="1" outlineLevel="2">
      <c r="A100" s="101"/>
      <c r="B100" s="55"/>
      <c r="C100" s="44" t="s">
        <v>9</v>
      </c>
      <c r="D100" s="47">
        <v>0</v>
      </c>
      <c r="E100" s="47">
        <v>0</v>
      </c>
      <c r="F100" s="47">
        <v>0</v>
      </c>
      <c r="G100" s="6"/>
      <c r="H100" s="56"/>
      <c r="I100" s="99"/>
      <c r="J100" s="63"/>
      <c r="K100" s="63"/>
      <c r="L100" s="152"/>
      <c r="M100" s="63"/>
    </row>
    <row r="101" spans="1:13" ht="15" customHeight="1" outlineLevel="2">
      <c r="A101" s="54" t="s">
        <v>198</v>
      </c>
      <c r="B101" s="55" t="s">
        <v>24</v>
      </c>
      <c r="C101" s="44" t="s">
        <v>5</v>
      </c>
      <c r="D101" s="47">
        <f>SUM(D102:D105)</f>
        <v>0</v>
      </c>
      <c r="E101" s="47">
        <f>SUM(E102:E105)</f>
        <v>0</v>
      </c>
      <c r="F101" s="47">
        <f>SUM(F102:F105)</f>
        <v>0</v>
      </c>
      <c r="G101" s="6"/>
      <c r="H101" s="56" t="s">
        <v>188</v>
      </c>
      <c r="I101" s="99" t="s">
        <v>586</v>
      </c>
      <c r="J101" s="63" t="s">
        <v>548</v>
      </c>
      <c r="K101" s="63" t="s">
        <v>442</v>
      </c>
      <c r="L101" s="63"/>
      <c r="M101" s="63">
        <v>833</v>
      </c>
    </row>
    <row r="102" spans="1:13" ht="13.5" customHeight="1" outlineLevel="2">
      <c r="A102" s="102"/>
      <c r="B102" s="55"/>
      <c r="C102" s="44" t="s">
        <v>6</v>
      </c>
      <c r="D102" s="47">
        <v>0</v>
      </c>
      <c r="E102" s="47">
        <v>0</v>
      </c>
      <c r="F102" s="47">
        <v>0</v>
      </c>
      <c r="G102" s="6"/>
      <c r="H102" s="56"/>
      <c r="I102" s="99"/>
      <c r="J102" s="63"/>
      <c r="K102" s="63"/>
      <c r="L102" s="63"/>
      <c r="M102" s="63"/>
    </row>
    <row r="103" spans="1:13" ht="13.5" customHeight="1" outlineLevel="2">
      <c r="A103" s="102"/>
      <c r="B103" s="55"/>
      <c r="C103" s="44" t="s">
        <v>7</v>
      </c>
      <c r="D103" s="47">
        <v>0</v>
      </c>
      <c r="E103" s="47">
        <v>0</v>
      </c>
      <c r="F103" s="47">
        <v>0</v>
      </c>
      <c r="G103" s="6"/>
      <c r="H103" s="56"/>
      <c r="I103" s="99"/>
      <c r="J103" s="63"/>
      <c r="K103" s="63"/>
      <c r="L103" s="63"/>
      <c r="M103" s="63"/>
    </row>
    <row r="104" spans="1:13" ht="13.5" customHeight="1" outlineLevel="2">
      <c r="A104" s="102"/>
      <c r="B104" s="55"/>
      <c r="C104" s="44" t="s">
        <v>8</v>
      </c>
      <c r="D104" s="47">
        <v>0</v>
      </c>
      <c r="E104" s="47">
        <v>0</v>
      </c>
      <c r="F104" s="47">
        <v>0</v>
      </c>
      <c r="G104" s="6"/>
      <c r="H104" s="56"/>
      <c r="I104" s="99"/>
      <c r="J104" s="63"/>
      <c r="K104" s="63"/>
      <c r="L104" s="63"/>
      <c r="M104" s="63"/>
    </row>
    <row r="105" spans="1:13" ht="113.25" customHeight="1" outlineLevel="2">
      <c r="A105" s="102"/>
      <c r="B105" s="55"/>
      <c r="C105" s="44" t="s">
        <v>9</v>
      </c>
      <c r="D105" s="47">
        <v>0</v>
      </c>
      <c r="E105" s="47">
        <v>0</v>
      </c>
      <c r="F105" s="47">
        <v>0</v>
      </c>
      <c r="G105" s="6"/>
      <c r="H105" s="56"/>
      <c r="I105" s="99"/>
      <c r="J105" s="63"/>
      <c r="K105" s="63"/>
      <c r="L105" s="63"/>
      <c r="M105" s="63"/>
    </row>
    <row r="106" spans="1:13" ht="15.75" customHeight="1" outlineLevel="2">
      <c r="A106" s="54" t="s">
        <v>199</v>
      </c>
      <c r="B106" s="55" t="s">
        <v>25</v>
      </c>
      <c r="C106" s="44" t="s">
        <v>5</v>
      </c>
      <c r="D106" s="47">
        <f>SUM(D107:D110)</f>
        <v>0</v>
      </c>
      <c r="E106" s="47">
        <f>SUM(E107:E110)</f>
        <v>0</v>
      </c>
      <c r="F106" s="47">
        <f>SUM(F107:F110)</f>
        <v>0</v>
      </c>
      <c r="G106" s="6"/>
      <c r="H106" s="56" t="s">
        <v>26</v>
      </c>
      <c r="I106" s="56" t="s">
        <v>589</v>
      </c>
      <c r="J106" s="63" t="s">
        <v>551</v>
      </c>
      <c r="K106" s="63" t="s">
        <v>11</v>
      </c>
      <c r="L106" s="53" t="s">
        <v>431</v>
      </c>
      <c r="M106" s="63">
        <v>833</v>
      </c>
    </row>
    <row r="107" spans="1:13" ht="13.5" customHeight="1" outlineLevel="2">
      <c r="A107" s="54"/>
      <c r="B107" s="55"/>
      <c r="C107" s="44" t="s">
        <v>6</v>
      </c>
      <c r="D107" s="47">
        <v>0</v>
      </c>
      <c r="E107" s="47">
        <v>0</v>
      </c>
      <c r="F107" s="47">
        <v>0</v>
      </c>
      <c r="G107" s="6"/>
      <c r="H107" s="56"/>
      <c r="I107" s="56"/>
      <c r="J107" s="63"/>
      <c r="K107" s="63"/>
      <c r="L107" s="53"/>
      <c r="M107" s="63"/>
    </row>
    <row r="108" spans="1:13" ht="13.5" customHeight="1" outlineLevel="2">
      <c r="A108" s="54"/>
      <c r="B108" s="55"/>
      <c r="C108" s="44" t="s">
        <v>7</v>
      </c>
      <c r="D108" s="47">
        <v>0</v>
      </c>
      <c r="E108" s="47">
        <v>0</v>
      </c>
      <c r="F108" s="47">
        <v>0</v>
      </c>
      <c r="G108" s="6"/>
      <c r="H108" s="56"/>
      <c r="I108" s="56"/>
      <c r="J108" s="63"/>
      <c r="K108" s="63"/>
      <c r="L108" s="53"/>
      <c r="M108" s="63"/>
    </row>
    <row r="109" spans="1:13" ht="13.5" customHeight="1" outlineLevel="2">
      <c r="A109" s="54"/>
      <c r="B109" s="55"/>
      <c r="C109" s="44" t="s">
        <v>8</v>
      </c>
      <c r="D109" s="47">
        <v>0</v>
      </c>
      <c r="E109" s="47">
        <v>0</v>
      </c>
      <c r="F109" s="47">
        <v>0</v>
      </c>
      <c r="G109" s="6"/>
      <c r="H109" s="56"/>
      <c r="I109" s="56"/>
      <c r="J109" s="63"/>
      <c r="K109" s="63"/>
      <c r="L109" s="53"/>
      <c r="M109" s="63"/>
    </row>
    <row r="110" spans="1:13" outlineLevel="2">
      <c r="A110" s="54"/>
      <c r="B110" s="55"/>
      <c r="C110" s="44" t="s">
        <v>9</v>
      </c>
      <c r="D110" s="47">
        <v>0</v>
      </c>
      <c r="E110" s="47">
        <v>0</v>
      </c>
      <c r="F110" s="47">
        <v>0</v>
      </c>
      <c r="G110" s="6"/>
      <c r="H110" s="56"/>
      <c r="I110" s="56"/>
      <c r="J110" s="63"/>
      <c r="K110" s="63"/>
      <c r="L110" s="53"/>
      <c r="M110" s="63"/>
    </row>
    <row r="111" spans="1:13" ht="15" customHeight="1" outlineLevel="2">
      <c r="A111" s="54" t="s">
        <v>410</v>
      </c>
      <c r="B111" s="56" t="s">
        <v>184</v>
      </c>
      <c r="C111" s="44" t="s">
        <v>5</v>
      </c>
      <c r="D111" s="47">
        <f>SUM(D112:D115)</f>
        <v>0</v>
      </c>
      <c r="E111" s="47">
        <f>SUM(E112:E115)</f>
        <v>0</v>
      </c>
      <c r="F111" s="47">
        <f>SUM(F112:F115)</f>
        <v>0</v>
      </c>
      <c r="G111" s="6"/>
      <c r="H111" s="56" t="s">
        <v>185</v>
      </c>
      <c r="I111" s="56" t="s">
        <v>641</v>
      </c>
      <c r="J111" s="63" t="s">
        <v>558</v>
      </c>
      <c r="K111" s="63" t="s">
        <v>11</v>
      </c>
      <c r="L111" s="63" t="s">
        <v>559</v>
      </c>
      <c r="M111" s="63">
        <v>809</v>
      </c>
    </row>
    <row r="112" spans="1:13" ht="15" customHeight="1" outlineLevel="2">
      <c r="A112" s="54"/>
      <c r="B112" s="56"/>
      <c r="C112" s="44" t="s">
        <v>6</v>
      </c>
      <c r="D112" s="47">
        <v>0</v>
      </c>
      <c r="E112" s="47">
        <v>0</v>
      </c>
      <c r="F112" s="47">
        <v>0</v>
      </c>
      <c r="G112" s="6"/>
      <c r="H112" s="56"/>
      <c r="I112" s="56"/>
      <c r="J112" s="63"/>
      <c r="K112" s="63"/>
      <c r="L112" s="63"/>
      <c r="M112" s="63"/>
    </row>
    <row r="113" spans="1:13" ht="15" customHeight="1" outlineLevel="2">
      <c r="A113" s="54"/>
      <c r="B113" s="56"/>
      <c r="C113" s="44" t="s">
        <v>7</v>
      </c>
      <c r="D113" s="47">
        <v>0</v>
      </c>
      <c r="E113" s="47">
        <v>0</v>
      </c>
      <c r="F113" s="47">
        <v>0</v>
      </c>
      <c r="G113" s="6"/>
      <c r="H113" s="56"/>
      <c r="I113" s="56"/>
      <c r="J113" s="63"/>
      <c r="K113" s="63"/>
      <c r="L113" s="63"/>
      <c r="M113" s="63"/>
    </row>
    <row r="114" spans="1:13" ht="15" customHeight="1" outlineLevel="2">
      <c r="A114" s="54"/>
      <c r="B114" s="56"/>
      <c r="C114" s="44" t="s">
        <v>8</v>
      </c>
      <c r="D114" s="47">
        <v>0</v>
      </c>
      <c r="E114" s="47">
        <v>0</v>
      </c>
      <c r="F114" s="47">
        <v>0</v>
      </c>
      <c r="G114" s="6"/>
      <c r="H114" s="56"/>
      <c r="I114" s="56"/>
      <c r="J114" s="63"/>
      <c r="K114" s="63"/>
      <c r="L114" s="63"/>
      <c r="M114" s="63"/>
    </row>
    <row r="115" spans="1:13" ht="18" customHeight="1" outlineLevel="2">
      <c r="A115" s="54"/>
      <c r="B115" s="56"/>
      <c r="C115" s="44" t="s">
        <v>9</v>
      </c>
      <c r="D115" s="47">
        <v>0</v>
      </c>
      <c r="E115" s="47">
        <v>0</v>
      </c>
      <c r="F115" s="47">
        <v>0</v>
      </c>
      <c r="G115" s="6"/>
      <c r="H115" s="56"/>
      <c r="I115" s="56"/>
      <c r="J115" s="63"/>
      <c r="K115" s="63"/>
      <c r="L115" s="63"/>
      <c r="M115" s="63"/>
    </row>
    <row r="116" spans="1:13" ht="13.5" customHeight="1" outlineLevel="1">
      <c r="A116" s="54" t="s">
        <v>37</v>
      </c>
      <c r="B116" s="55" t="s">
        <v>29</v>
      </c>
      <c r="C116" s="44" t="s">
        <v>5</v>
      </c>
      <c r="D116" s="47">
        <f>SUM(D117:D120)</f>
        <v>2255.6999999999998</v>
      </c>
      <c r="E116" s="47">
        <f>SUM(E117:E120)</f>
        <v>167.4</v>
      </c>
      <c r="F116" s="47">
        <f>SUM(F117:F120)</f>
        <v>167.4</v>
      </c>
      <c r="G116" s="6">
        <f>F116/D116</f>
        <v>7.4211996276100547E-2</v>
      </c>
      <c r="H116" s="56"/>
      <c r="I116" s="43" t="s">
        <v>273</v>
      </c>
      <c r="J116" s="44">
        <f>J117+J118+J119</f>
        <v>5</v>
      </c>
      <c r="K116" s="63" t="s">
        <v>522</v>
      </c>
      <c r="L116" s="87"/>
      <c r="M116" s="87"/>
    </row>
    <row r="117" spans="1:13" ht="13.5" customHeight="1" outlineLevel="1">
      <c r="A117" s="54"/>
      <c r="B117" s="55"/>
      <c r="C117" s="44" t="s">
        <v>6</v>
      </c>
      <c r="D117" s="47">
        <f>D122+D127+D132+D137</f>
        <v>2255.6999999999998</v>
      </c>
      <c r="E117" s="47">
        <f>E122+E127+E132+E137</f>
        <v>167.4</v>
      </c>
      <c r="F117" s="47">
        <f>F122+F127+F132+F137</f>
        <v>167.4</v>
      </c>
      <c r="G117" s="6">
        <f>F117/D117</f>
        <v>7.4211996276100547E-2</v>
      </c>
      <c r="H117" s="56"/>
      <c r="I117" s="43" t="s">
        <v>274</v>
      </c>
      <c r="J117" s="46">
        <v>0</v>
      </c>
      <c r="K117" s="63"/>
      <c r="L117" s="87"/>
      <c r="M117" s="87"/>
    </row>
    <row r="118" spans="1:13" ht="15" customHeight="1" outlineLevel="1">
      <c r="A118" s="54"/>
      <c r="B118" s="55"/>
      <c r="C118" s="44" t="s">
        <v>7</v>
      </c>
      <c r="D118" s="47">
        <f t="shared" ref="D118:F120" si="15">D123+D128+D133+D138</f>
        <v>0</v>
      </c>
      <c r="E118" s="47">
        <f t="shared" si="15"/>
        <v>0</v>
      </c>
      <c r="F118" s="47">
        <f t="shared" si="15"/>
        <v>0</v>
      </c>
      <c r="G118" s="6"/>
      <c r="H118" s="56"/>
      <c r="I118" s="43" t="s">
        <v>275</v>
      </c>
      <c r="J118" s="44">
        <v>2</v>
      </c>
      <c r="K118" s="63"/>
      <c r="L118" s="87"/>
      <c r="M118" s="87"/>
    </row>
    <row r="119" spans="1:13" ht="15" customHeight="1" outlineLevel="1">
      <c r="A119" s="54"/>
      <c r="B119" s="55"/>
      <c r="C119" s="44" t="s">
        <v>8</v>
      </c>
      <c r="D119" s="47">
        <f t="shared" si="15"/>
        <v>0</v>
      </c>
      <c r="E119" s="47">
        <f t="shared" si="15"/>
        <v>0</v>
      </c>
      <c r="F119" s="47">
        <f t="shared" si="15"/>
        <v>0</v>
      </c>
      <c r="G119" s="6"/>
      <c r="H119" s="56"/>
      <c r="I119" s="43" t="s">
        <v>276</v>
      </c>
      <c r="J119" s="44">
        <v>3</v>
      </c>
      <c r="K119" s="63"/>
      <c r="L119" s="87"/>
      <c r="M119" s="87"/>
    </row>
    <row r="120" spans="1:13" ht="16.5" customHeight="1" outlineLevel="1">
      <c r="A120" s="54"/>
      <c r="B120" s="55"/>
      <c r="C120" s="44" t="s">
        <v>9</v>
      </c>
      <c r="D120" s="47">
        <f t="shared" si="15"/>
        <v>0</v>
      </c>
      <c r="E120" s="47">
        <f t="shared" si="15"/>
        <v>0</v>
      </c>
      <c r="F120" s="47">
        <f t="shared" si="15"/>
        <v>0</v>
      </c>
      <c r="G120" s="6"/>
      <c r="H120" s="56"/>
      <c r="I120" s="43" t="s">
        <v>277</v>
      </c>
      <c r="J120" s="6">
        <f>(J117+0.5*J118)/J116</f>
        <v>0.2</v>
      </c>
      <c r="K120" s="63"/>
      <c r="L120" s="87"/>
      <c r="M120" s="87"/>
    </row>
    <row r="121" spans="1:13" ht="15.75" customHeight="1" outlineLevel="2">
      <c r="A121" s="54" t="s">
        <v>38</v>
      </c>
      <c r="B121" s="55" t="s">
        <v>30</v>
      </c>
      <c r="C121" s="44" t="s">
        <v>5</v>
      </c>
      <c r="D121" s="47">
        <f>D122+D123+D124+D125</f>
        <v>131</v>
      </c>
      <c r="E121" s="47">
        <f>E122+E123+E124+E125</f>
        <v>0</v>
      </c>
      <c r="F121" s="47">
        <v>0</v>
      </c>
      <c r="G121" s="6">
        <f>F121/D121</f>
        <v>0</v>
      </c>
      <c r="H121" s="56" t="s">
        <v>31</v>
      </c>
      <c r="I121" s="99" t="s">
        <v>723</v>
      </c>
      <c r="J121" s="63" t="s">
        <v>558</v>
      </c>
      <c r="K121" s="63" t="s">
        <v>442</v>
      </c>
      <c r="L121" s="63" t="s">
        <v>689</v>
      </c>
      <c r="M121" s="63">
        <v>833</v>
      </c>
    </row>
    <row r="122" spans="1:13" ht="15" customHeight="1" outlineLevel="2">
      <c r="A122" s="54"/>
      <c r="B122" s="55"/>
      <c r="C122" s="44" t="s">
        <v>6</v>
      </c>
      <c r="D122" s="47">
        <v>131</v>
      </c>
      <c r="E122" s="47">
        <v>0</v>
      </c>
      <c r="F122" s="47">
        <v>0</v>
      </c>
      <c r="G122" s="6">
        <f>F122/D122</f>
        <v>0</v>
      </c>
      <c r="H122" s="56"/>
      <c r="I122" s="99"/>
      <c r="J122" s="63"/>
      <c r="K122" s="63"/>
      <c r="L122" s="63"/>
      <c r="M122" s="63"/>
    </row>
    <row r="123" spans="1:13" ht="15" customHeight="1" outlineLevel="2">
      <c r="A123" s="54"/>
      <c r="B123" s="55"/>
      <c r="C123" s="44" t="s">
        <v>7</v>
      </c>
      <c r="D123" s="47">
        <v>0</v>
      </c>
      <c r="E123" s="47">
        <v>0</v>
      </c>
      <c r="F123" s="47">
        <v>0</v>
      </c>
      <c r="G123" s="6"/>
      <c r="H123" s="56"/>
      <c r="I123" s="99"/>
      <c r="J123" s="63"/>
      <c r="K123" s="63"/>
      <c r="L123" s="63"/>
      <c r="M123" s="63"/>
    </row>
    <row r="124" spans="1:13" ht="15" customHeight="1" outlineLevel="2">
      <c r="A124" s="54"/>
      <c r="B124" s="55"/>
      <c r="C124" s="44" t="s">
        <v>8</v>
      </c>
      <c r="D124" s="47">
        <v>0</v>
      </c>
      <c r="E124" s="47">
        <v>0</v>
      </c>
      <c r="F124" s="47">
        <v>0</v>
      </c>
      <c r="G124" s="6"/>
      <c r="H124" s="56"/>
      <c r="I124" s="99"/>
      <c r="J124" s="63"/>
      <c r="K124" s="63"/>
      <c r="L124" s="63"/>
      <c r="M124" s="63"/>
    </row>
    <row r="125" spans="1:13" ht="57" customHeight="1" outlineLevel="2">
      <c r="A125" s="54"/>
      <c r="B125" s="55"/>
      <c r="C125" s="44" t="s">
        <v>9</v>
      </c>
      <c r="D125" s="47">
        <v>0</v>
      </c>
      <c r="E125" s="47">
        <v>0</v>
      </c>
      <c r="F125" s="47">
        <v>0</v>
      </c>
      <c r="G125" s="6"/>
      <c r="H125" s="56"/>
      <c r="I125" s="99"/>
      <c r="J125" s="63"/>
      <c r="K125" s="63"/>
      <c r="L125" s="63"/>
      <c r="M125" s="63"/>
    </row>
    <row r="126" spans="1:13" ht="15.75" customHeight="1" outlineLevel="2">
      <c r="A126" s="54" t="s">
        <v>39</v>
      </c>
      <c r="B126" s="55" t="s">
        <v>32</v>
      </c>
      <c r="C126" s="44" t="s">
        <v>5</v>
      </c>
      <c r="D126" s="47">
        <f>D127+D128+D129+D130</f>
        <v>373</v>
      </c>
      <c r="E126" s="47">
        <f>E127+E128+E129+E130</f>
        <v>167.4</v>
      </c>
      <c r="F126" s="47">
        <f>F127+F128+F129+F130</f>
        <v>167.4</v>
      </c>
      <c r="G126" s="6">
        <f>F126/D126</f>
        <v>0.44879356568364615</v>
      </c>
      <c r="H126" s="56" t="s">
        <v>682</v>
      </c>
      <c r="I126" s="56" t="s">
        <v>584</v>
      </c>
      <c r="J126" s="63" t="s">
        <v>551</v>
      </c>
      <c r="K126" s="63" t="s">
        <v>442</v>
      </c>
      <c r="L126" s="63" t="s">
        <v>585</v>
      </c>
      <c r="M126" s="63">
        <v>833</v>
      </c>
    </row>
    <row r="127" spans="1:13" ht="15" customHeight="1" outlineLevel="2">
      <c r="A127" s="54"/>
      <c r="B127" s="55"/>
      <c r="C127" s="44" t="s">
        <v>6</v>
      </c>
      <c r="D127" s="47">
        <v>373</v>
      </c>
      <c r="E127" s="25">
        <v>167.4</v>
      </c>
      <c r="F127" s="25">
        <v>167.4</v>
      </c>
      <c r="G127" s="6">
        <f>F127/D127</f>
        <v>0.44879356568364615</v>
      </c>
      <c r="H127" s="56"/>
      <c r="I127" s="56"/>
      <c r="J127" s="63"/>
      <c r="K127" s="63"/>
      <c r="L127" s="63"/>
      <c r="M127" s="63"/>
    </row>
    <row r="128" spans="1:13" ht="15" customHeight="1" outlineLevel="2">
      <c r="A128" s="54"/>
      <c r="B128" s="55"/>
      <c r="C128" s="44" t="s">
        <v>7</v>
      </c>
      <c r="D128" s="47">
        <v>0</v>
      </c>
      <c r="E128" s="47">
        <v>0</v>
      </c>
      <c r="F128" s="47">
        <v>0</v>
      </c>
      <c r="G128" s="6"/>
      <c r="H128" s="56"/>
      <c r="I128" s="56"/>
      <c r="J128" s="63"/>
      <c r="K128" s="63"/>
      <c r="L128" s="63"/>
      <c r="M128" s="63"/>
    </row>
    <row r="129" spans="1:13" ht="15" customHeight="1" outlineLevel="2">
      <c r="A129" s="54"/>
      <c r="B129" s="55"/>
      <c r="C129" s="44" t="s">
        <v>8</v>
      </c>
      <c r="D129" s="47">
        <v>0</v>
      </c>
      <c r="E129" s="47">
        <v>0</v>
      </c>
      <c r="F129" s="47">
        <v>0</v>
      </c>
      <c r="G129" s="6"/>
      <c r="H129" s="56"/>
      <c r="I129" s="56"/>
      <c r="J129" s="63"/>
      <c r="K129" s="63"/>
      <c r="L129" s="63"/>
      <c r="M129" s="63"/>
    </row>
    <row r="130" spans="1:13" ht="19.5" customHeight="1" outlineLevel="2">
      <c r="A130" s="54"/>
      <c r="B130" s="55"/>
      <c r="C130" s="44" t="s">
        <v>9</v>
      </c>
      <c r="D130" s="47">
        <v>0</v>
      </c>
      <c r="E130" s="47">
        <v>0</v>
      </c>
      <c r="F130" s="47">
        <v>0</v>
      </c>
      <c r="G130" s="6"/>
      <c r="H130" s="56"/>
      <c r="I130" s="56"/>
      <c r="J130" s="63"/>
      <c r="K130" s="63"/>
      <c r="L130" s="63"/>
      <c r="M130" s="63"/>
    </row>
    <row r="131" spans="1:13" ht="15" customHeight="1" outlineLevel="2">
      <c r="A131" s="54" t="s">
        <v>200</v>
      </c>
      <c r="B131" s="55" t="s">
        <v>33</v>
      </c>
      <c r="C131" s="44" t="s">
        <v>5</v>
      </c>
      <c r="D131" s="47">
        <f>D132+D133+D134+D135</f>
        <v>251.7</v>
      </c>
      <c r="E131" s="47">
        <f>E132+E133+E134+E135</f>
        <v>0</v>
      </c>
      <c r="F131" s="47">
        <f>F132+F133+F134+F135</f>
        <v>0</v>
      </c>
      <c r="G131" s="6">
        <f>F131/D131</f>
        <v>0</v>
      </c>
      <c r="H131" s="56" t="s">
        <v>520</v>
      </c>
      <c r="I131" s="76"/>
      <c r="J131" s="63" t="s">
        <v>558</v>
      </c>
      <c r="K131" s="63" t="s">
        <v>442</v>
      </c>
      <c r="L131" s="63" t="s">
        <v>583</v>
      </c>
      <c r="M131" s="63">
        <v>833</v>
      </c>
    </row>
    <row r="132" spans="1:13" ht="15" customHeight="1" outlineLevel="2">
      <c r="A132" s="54"/>
      <c r="B132" s="55"/>
      <c r="C132" s="44" t="s">
        <v>6</v>
      </c>
      <c r="D132" s="47">
        <v>251.7</v>
      </c>
      <c r="E132" s="47">
        <v>0</v>
      </c>
      <c r="F132" s="47">
        <v>0</v>
      </c>
      <c r="G132" s="6">
        <f>F132/D132</f>
        <v>0</v>
      </c>
      <c r="H132" s="56"/>
      <c r="I132" s="77"/>
      <c r="J132" s="63"/>
      <c r="K132" s="63"/>
      <c r="L132" s="63"/>
      <c r="M132" s="63"/>
    </row>
    <row r="133" spans="1:13" ht="15" customHeight="1" outlineLevel="2">
      <c r="A133" s="54"/>
      <c r="B133" s="55"/>
      <c r="C133" s="44" t="s">
        <v>7</v>
      </c>
      <c r="D133" s="47">
        <v>0</v>
      </c>
      <c r="E133" s="47">
        <v>0</v>
      </c>
      <c r="F133" s="47">
        <v>0</v>
      </c>
      <c r="G133" s="6"/>
      <c r="H133" s="56"/>
      <c r="I133" s="77"/>
      <c r="J133" s="63"/>
      <c r="K133" s="63"/>
      <c r="L133" s="63"/>
      <c r="M133" s="63"/>
    </row>
    <row r="134" spans="1:13" ht="15" customHeight="1" outlineLevel="2">
      <c r="A134" s="54"/>
      <c r="B134" s="55"/>
      <c r="C134" s="44" t="s">
        <v>8</v>
      </c>
      <c r="D134" s="47">
        <v>0</v>
      </c>
      <c r="E134" s="47">
        <v>0</v>
      </c>
      <c r="F134" s="47">
        <v>0</v>
      </c>
      <c r="G134" s="6"/>
      <c r="H134" s="56"/>
      <c r="I134" s="77"/>
      <c r="J134" s="63"/>
      <c r="K134" s="63"/>
      <c r="L134" s="63"/>
      <c r="M134" s="63"/>
    </row>
    <row r="135" spans="1:13" ht="48" customHeight="1" outlineLevel="2">
      <c r="A135" s="54"/>
      <c r="B135" s="55"/>
      <c r="C135" s="44" t="s">
        <v>9</v>
      </c>
      <c r="D135" s="47">
        <v>0</v>
      </c>
      <c r="E135" s="47">
        <v>0</v>
      </c>
      <c r="F135" s="47">
        <v>0</v>
      </c>
      <c r="G135" s="6"/>
      <c r="H135" s="56"/>
      <c r="I135" s="78"/>
      <c r="J135" s="63"/>
      <c r="K135" s="63"/>
      <c r="L135" s="63"/>
      <c r="M135" s="63"/>
    </row>
    <row r="136" spans="1:13" ht="13.5" customHeight="1" outlineLevel="2">
      <c r="A136" s="54" t="s">
        <v>201</v>
      </c>
      <c r="B136" s="55" t="s">
        <v>34</v>
      </c>
      <c r="C136" s="44" t="s">
        <v>5</v>
      </c>
      <c r="D136" s="47">
        <f>D137+D138+D139+D140</f>
        <v>1500</v>
      </c>
      <c r="E136" s="47">
        <f>E137+E138+E139+E140</f>
        <v>0</v>
      </c>
      <c r="F136" s="47">
        <f>F137+F138+F139+F140</f>
        <v>0</v>
      </c>
      <c r="G136" s="6">
        <f>F136/D136</f>
        <v>0</v>
      </c>
      <c r="H136" s="56" t="s">
        <v>35</v>
      </c>
      <c r="I136" s="57" t="s">
        <v>591</v>
      </c>
      <c r="J136" s="63" t="s">
        <v>558</v>
      </c>
      <c r="K136" s="63" t="s">
        <v>519</v>
      </c>
      <c r="L136" s="63" t="s">
        <v>590</v>
      </c>
      <c r="M136" s="63">
        <v>845</v>
      </c>
    </row>
    <row r="137" spans="1:13" ht="13.5" customHeight="1" outlineLevel="2">
      <c r="A137" s="54"/>
      <c r="B137" s="55"/>
      <c r="C137" s="44" t="s">
        <v>6</v>
      </c>
      <c r="D137" s="47">
        <v>1500</v>
      </c>
      <c r="E137" s="47">
        <v>0</v>
      </c>
      <c r="F137" s="47">
        <v>0</v>
      </c>
      <c r="G137" s="6">
        <f>F137/D137</f>
        <v>0</v>
      </c>
      <c r="H137" s="56"/>
      <c r="I137" s="58"/>
      <c r="J137" s="63"/>
      <c r="K137" s="63"/>
      <c r="L137" s="63"/>
      <c r="M137" s="63"/>
    </row>
    <row r="138" spans="1:13" ht="13.5" customHeight="1" outlineLevel="2">
      <c r="A138" s="54"/>
      <c r="B138" s="55"/>
      <c r="C138" s="44" t="s">
        <v>7</v>
      </c>
      <c r="D138" s="47">
        <v>0</v>
      </c>
      <c r="E138" s="47">
        <v>0</v>
      </c>
      <c r="F138" s="47">
        <v>0</v>
      </c>
      <c r="G138" s="6"/>
      <c r="H138" s="56"/>
      <c r="I138" s="58"/>
      <c r="J138" s="63"/>
      <c r="K138" s="63"/>
      <c r="L138" s="63"/>
      <c r="M138" s="63"/>
    </row>
    <row r="139" spans="1:13" ht="13.5" customHeight="1" outlineLevel="2">
      <c r="A139" s="54"/>
      <c r="B139" s="55"/>
      <c r="C139" s="44" t="s">
        <v>8</v>
      </c>
      <c r="D139" s="47">
        <v>0</v>
      </c>
      <c r="E139" s="47">
        <v>0</v>
      </c>
      <c r="F139" s="47">
        <v>0</v>
      </c>
      <c r="G139" s="6"/>
      <c r="H139" s="56"/>
      <c r="I139" s="58"/>
      <c r="J139" s="63"/>
      <c r="K139" s="63"/>
      <c r="L139" s="63"/>
      <c r="M139" s="63"/>
    </row>
    <row r="140" spans="1:13" ht="14.25" customHeight="1" outlineLevel="2">
      <c r="A140" s="54"/>
      <c r="B140" s="55"/>
      <c r="C140" s="44" t="s">
        <v>9</v>
      </c>
      <c r="D140" s="47">
        <v>0</v>
      </c>
      <c r="E140" s="47">
        <v>0</v>
      </c>
      <c r="F140" s="47">
        <v>0</v>
      </c>
      <c r="G140" s="6"/>
      <c r="H140" s="56"/>
      <c r="I140" s="59"/>
      <c r="J140" s="63"/>
      <c r="K140" s="63"/>
      <c r="L140" s="63"/>
      <c r="M140" s="63"/>
    </row>
    <row r="141" spans="1:13" ht="14.25" customHeight="1" outlineLevel="2">
      <c r="A141" s="54" t="s">
        <v>521</v>
      </c>
      <c r="B141" s="55" t="s">
        <v>517</v>
      </c>
      <c r="C141" s="44" t="s">
        <v>5</v>
      </c>
      <c r="D141" s="47">
        <f>D142+D143+D144+D145</f>
        <v>0</v>
      </c>
      <c r="E141" s="47">
        <f>E142+E143+E144+E145</f>
        <v>0</v>
      </c>
      <c r="F141" s="47">
        <f>F142+F143+F144+F145</f>
        <v>0</v>
      </c>
      <c r="G141" s="6"/>
      <c r="H141" s="56" t="s">
        <v>518</v>
      </c>
      <c r="I141" s="57" t="s">
        <v>592</v>
      </c>
      <c r="J141" s="63" t="s">
        <v>551</v>
      </c>
      <c r="K141" s="63" t="s">
        <v>519</v>
      </c>
      <c r="L141" s="63" t="s">
        <v>583</v>
      </c>
      <c r="M141" s="63">
        <v>845</v>
      </c>
    </row>
    <row r="142" spans="1:13" ht="14.25" customHeight="1" outlineLevel="2">
      <c r="A142" s="54"/>
      <c r="B142" s="55"/>
      <c r="C142" s="44" t="s">
        <v>6</v>
      </c>
      <c r="D142" s="47">
        <v>0</v>
      </c>
      <c r="E142" s="47">
        <v>0</v>
      </c>
      <c r="F142" s="47">
        <v>0</v>
      </c>
      <c r="G142" s="6"/>
      <c r="H142" s="56"/>
      <c r="I142" s="58"/>
      <c r="J142" s="63"/>
      <c r="K142" s="63"/>
      <c r="L142" s="63"/>
      <c r="M142" s="63"/>
    </row>
    <row r="143" spans="1:13" ht="14.25" customHeight="1" outlineLevel="2">
      <c r="A143" s="54"/>
      <c r="B143" s="55"/>
      <c r="C143" s="44" t="s">
        <v>7</v>
      </c>
      <c r="D143" s="47">
        <v>0</v>
      </c>
      <c r="E143" s="47">
        <v>0</v>
      </c>
      <c r="F143" s="47">
        <v>0</v>
      </c>
      <c r="G143" s="6"/>
      <c r="H143" s="56"/>
      <c r="I143" s="58"/>
      <c r="J143" s="63"/>
      <c r="K143" s="63"/>
      <c r="L143" s="63"/>
      <c r="M143" s="63"/>
    </row>
    <row r="144" spans="1:13" ht="14.25" customHeight="1" outlineLevel="2">
      <c r="A144" s="54"/>
      <c r="B144" s="55"/>
      <c r="C144" s="44" t="s">
        <v>8</v>
      </c>
      <c r="D144" s="47">
        <v>0</v>
      </c>
      <c r="E144" s="47">
        <v>0</v>
      </c>
      <c r="F144" s="47">
        <v>0</v>
      </c>
      <c r="G144" s="6"/>
      <c r="H144" s="56"/>
      <c r="I144" s="58"/>
      <c r="J144" s="63"/>
      <c r="K144" s="63"/>
      <c r="L144" s="63"/>
      <c r="M144" s="63"/>
    </row>
    <row r="145" spans="1:14" ht="34.5" customHeight="1" outlineLevel="2">
      <c r="A145" s="54"/>
      <c r="B145" s="55"/>
      <c r="C145" s="44" t="s">
        <v>9</v>
      </c>
      <c r="D145" s="47">
        <v>0</v>
      </c>
      <c r="E145" s="47">
        <v>0</v>
      </c>
      <c r="F145" s="47">
        <v>0</v>
      </c>
      <c r="G145" s="6"/>
      <c r="H145" s="56"/>
      <c r="I145" s="59"/>
      <c r="J145" s="63"/>
      <c r="K145" s="63"/>
      <c r="L145" s="63"/>
      <c r="M145" s="63"/>
    </row>
    <row r="146" spans="1:14" ht="15" customHeight="1">
      <c r="A146" s="54" t="s">
        <v>40</v>
      </c>
      <c r="B146" s="67" t="s">
        <v>41</v>
      </c>
      <c r="C146" s="44" t="s">
        <v>5</v>
      </c>
      <c r="D146" s="47">
        <f>D147+D148+D149+D150</f>
        <v>394006.02084000001</v>
      </c>
      <c r="E146" s="47">
        <f>E147+E148+E149+E150</f>
        <v>327148.69084000005</v>
      </c>
      <c r="F146" s="47">
        <f>F147+F148+F149+F150</f>
        <v>152904.03263</v>
      </c>
      <c r="G146" s="6">
        <f>F146/D146</f>
        <v>0.38807537078752424</v>
      </c>
      <c r="H146" s="73"/>
      <c r="I146" s="43" t="s">
        <v>273</v>
      </c>
      <c r="J146" s="44">
        <f>J147+J148+J149</f>
        <v>32</v>
      </c>
      <c r="K146" s="63" t="s">
        <v>516</v>
      </c>
      <c r="L146" s="87"/>
      <c r="M146" s="87"/>
      <c r="N146" s="7">
        <f>SUM(N147:N149)</f>
        <v>32</v>
      </c>
    </row>
    <row r="147" spans="1:14" ht="15" customHeight="1">
      <c r="A147" s="54"/>
      <c r="B147" s="67"/>
      <c r="C147" s="44" t="s">
        <v>6</v>
      </c>
      <c r="D147" s="47">
        <f>D152+D187+D202+D242+D257+D272+D287+D302+D342+D352</f>
        <v>109387.12083999999</v>
      </c>
      <c r="E147" s="47">
        <f t="shared" ref="E147:F150" si="16">E152+E187+E202+E242+E257+E272+E342+E352+E302+E287</f>
        <v>73697.090840000004</v>
      </c>
      <c r="F147" s="47">
        <f t="shared" si="16"/>
        <v>49110.044030000012</v>
      </c>
      <c r="G147" s="6">
        <f>F147/D147</f>
        <v>0.44895636390167937</v>
      </c>
      <c r="H147" s="73"/>
      <c r="I147" s="43" t="s">
        <v>274</v>
      </c>
      <c r="J147" s="44">
        <f>J152+J187+J202+J242+J257+J272+J287+J302+J342</f>
        <v>7</v>
      </c>
      <c r="K147" s="63"/>
      <c r="L147" s="87"/>
      <c r="M147" s="87"/>
      <c r="N147" s="49">
        <f>COUNTIF(J151:J355,"да")</f>
        <v>7</v>
      </c>
    </row>
    <row r="148" spans="1:14" ht="15" customHeight="1">
      <c r="A148" s="54"/>
      <c r="B148" s="67"/>
      <c r="C148" s="44" t="s">
        <v>7</v>
      </c>
      <c r="D148" s="47">
        <f>D153+D188+D203+D243+D258+D273+D288+D303+D343+D353</f>
        <v>284166</v>
      </c>
      <c r="E148" s="47">
        <f t="shared" si="16"/>
        <v>253451.60000000003</v>
      </c>
      <c r="F148" s="47">
        <f t="shared" si="16"/>
        <v>103793.9886</v>
      </c>
      <c r="G148" s="6">
        <f>F148/D148</f>
        <v>0.3652582947995186</v>
      </c>
      <c r="H148" s="73"/>
      <c r="I148" s="43" t="s">
        <v>275</v>
      </c>
      <c r="J148" s="44">
        <f>J153+J188+J203+J243+J258+J273+J288+J303+J343+1</f>
        <v>13</v>
      </c>
      <c r="K148" s="63"/>
      <c r="L148" s="87"/>
      <c r="M148" s="87"/>
      <c r="N148" s="49">
        <f>COUNTIF(J152:J355,"частично")</f>
        <v>13</v>
      </c>
    </row>
    <row r="149" spans="1:14" ht="17.25" customHeight="1">
      <c r="A149" s="54"/>
      <c r="B149" s="67"/>
      <c r="C149" s="44" t="s">
        <v>8</v>
      </c>
      <c r="D149" s="47">
        <f>D154+D189+D204+D244+D259+D274+D289+D304+D344+D354</f>
        <v>0</v>
      </c>
      <c r="E149" s="47">
        <f t="shared" si="16"/>
        <v>0</v>
      </c>
      <c r="F149" s="47">
        <f t="shared" si="16"/>
        <v>0</v>
      </c>
      <c r="G149" s="6"/>
      <c r="H149" s="73"/>
      <c r="I149" s="43" t="s">
        <v>276</v>
      </c>
      <c r="J149" s="44">
        <f t="shared" ref="J149" si="17">J154+J189+J204+J244+J259+J274+J289+J304+J344</f>
        <v>12</v>
      </c>
      <c r="K149" s="63"/>
      <c r="L149" s="87"/>
      <c r="M149" s="87"/>
      <c r="N149" s="49">
        <f>COUNTIF(J153:J355,"нет")</f>
        <v>12</v>
      </c>
    </row>
    <row r="150" spans="1:14" ht="134.25" customHeight="1">
      <c r="A150" s="54"/>
      <c r="B150" s="67"/>
      <c r="C150" s="44" t="s">
        <v>9</v>
      </c>
      <c r="D150" s="47">
        <f>D155+D190+D205+D245+D260+D275+D290+D305+D345+D355</f>
        <v>452.9</v>
      </c>
      <c r="E150" s="47">
        <f t="shared" si="16"/>
        <v>0</v>
      </c>
      <c r="F150" s="47">
        <f t="shared" si="16"/>
        <v>0</v>
      </c>
      <c r="G150" s="6">
        <f>F150/D150</f>
        <v>0</v>
      </c>
      <c r="H150" s="73"/>
      <c r="I150" s="43" t="s">
        <v>277</v>
      </c>
      <c r="J150" s="6">
        <f>(J147+0.5*J148)/J146</f>
        <v>0.421875</v>
      </c>
      <c r="K150" s="63"/>
      <c r="L150" s="87"/>
      <c r="M150" s="87"/>
    </row>
    <row r="151" spans="1:14" ht="15" customHeight="1" outlineLevel="1">
      <c r="A151" s="54" t="s">
        <v>42</v>
      </c>
      <c r="B151" s="55" t="s">
        <v>44</v>
      </c>
      <c r="C151" s="44" t="s">
        <v>5</v>
      </c>
      <c r="D151" s="47">
        <f>D152+D153+D154+D155</f>
        <v>69520.399999999994</v>
      </c>
      <c r="E151" s="47">
        <f>E152+E153+E154+E155</f>
        <v>43115.531000000003</v>
      </c>
      <c r="F151" s="47">
        <f>F152+F153+F154+F155</f>
        <v>43115.531000000003</v>
      </c>
      <c r="G151" s="6">
        <f>F151/D151</f>
        <v>0.62018531251258635</v>
      </c>
      <c r="H151" s="56"/>
      <c r="I151" s="43" t="s">
        <v>273</v>
      </c>
      <c r="J151" s="44">
        <f>J152+J153+J154</f>
        <v>6</v>
      </c>
      <c r="K151" s="63" t="s">
        <v>690</v>
      </c>
      <c r="L151" s="87"/>
      <c r="M151" s="87"/>
    </row>
    <row r="152" spans="1:14" ht="15" customHeight="1" outlineLevel="1">
      <c r="A152" s="54"/>
      <c r="B152" s="55"/>
      <c r="C152" s="44" t="s">
        <v>6</v>
      </c>
      <c r="D152" s="47">
        <f>D157+D162+D167+D172+D177+D182</f>
        <v>50406.9</v>
      </c>
      <c r="E152" s="47">
        <f>E157+E162+E167+E172+E177+E182</f>
        <v>24002.031000000003</v>
      </c>
      <c r="F152" s="47">
        <f>F157+F162+F167+F172+F177+F182</f>
        <v>24002.031000000003</v>
      </c>
      <c r="G152" s="6">
        <f>F152/D152</f>
        <v>0.47616558447355428</v>
      </c>
      <c r="H152" s="56"/>
      <c r="I152" s="43" t="s">
        <v>274</v>
      </c>
      <c r="J152" s="44">
        <v>2</v>
      </c>
      <c r="K152" s="63"/>
      <c r="L152" s="87"/>
      <c r="M152" s="87"/>
    </row>
    <row r="153" spans="1:14" ht="15" customHeight="1" outlineLevel="1">
      <c r="A153" s="54"/>
      <c r="B153" s="55"/>
      <c r="C153" s="44" t="s">
        <v>7</v>
      </c>
      <c r="D153" s="47">
        <f t="shared" ref="D153:F155" si="18">D158+D163+D168+D173+D178+D183</f>
        <v>19113.5</v>
      </c>
      <c r="E153" s="47">
        <f t="shared" si="18"/>
        <v>19113.5</v>
      </c>
      <c r="F153" s="47">
        <f t="shared" si="18"/>
        <v>19113.5</v>
      </c>
      <c r="G153" s="6">
        <f>F153/D153</f>
        <v>1</v>
      </c>
      <c r="H153" s="56"/>
      <c r="I153" s="43" t="s">
        <v>275</v>
      </c>
      <c r="J153" s="44">
        <v>2</v>
      </c>
      <c r="K153" s="63"/>
      <c r="L153" s="87"/>
      <c r="M153" s="87"/>
    </row>
    <row r="154" spans="1:14" ht="15" customHeight="1" outlineLevel="1">
      <c r="A154" s="54"/>
      <c r="B154" s="55"/>
      <c r="C154" s="44" t="s">
        <v>8</v>
      </c>
      <c r="D154" s="47">
        <f t="shared" si="18"/>
        <v>0</v>
      </c>
      <c r="E154" s="47">
        <f t="shared" si="18"/>
        <v>0</v>
      </c>
      <c r="F154" s="47">
        <f t="shared" si="18"/>
        <v>0</v>
      </c>
      <c r="G154" s="6"/>
      <c r="H154" s="56"/>
      <c r="I154" s="43" t="s">
        <v>276</v>
      </c>
      <c r="J154" s="44">
        <v>2</v>
      </c>
      <c r="K154" s="63"/>
      <c r="L154" s="87"/>
      <c r="M154" s="87"/>
    </row>
    <row r="155" spans="1:14" ht="17.25" customHeight="1" outlineLevel="1">
      <c r="A155" s="54"/>
      <c r="B155" s="55"/>
      <c r="C155" s="44" t="s">
        <v>9</v>
      </c>
      <c r="D155" s="47">
        <f t="shared" si="18"/>
        <v>0</v>
      </c>
      <c r="E155" s="47">
        <f t="shared" si="18"/>
        <v>0</v>
      </c>
      <c r="F155" s="47">
        <f t="shared" si="18"/>
        <v>0</v>
      </c>
      <c r="G155" s="6"/>
      <c r="H155" s="56"/>
      <c r="I155" s="43" t="s">
        <v>277</v>
      </c>
      <c r="J155" s="6">
        <f>(J152+0.5*J153)/J151</f>
        <v>0.5</v>
      </c>
      <c r="K155" s="63"/>
      <c r="L155" s="87"/>
      <c r="M155" s="87"/>
    </row>
    <row r="156" spans="1:14" ht="17.25" customHeight="1" outlineLevel="2">
      <c r="A156" s="54" t="s">
        <v>43</v>
      </c>
      <c r="B156" s="55" t="s">
        <v>512</v>
      </c>
      <c r="C156" s="44" t="s">
        <v>5</v>
      </c>
      <c r="D156" s="47">
        <f>D157+D158+D159+D160</f>
        <v>11280.099999999999</v>
      </c>
      <c r="E156" s="47">
        <f>E157+E158+E159+E160</f>
        <v>11280.099999999999</v>
      </c>
      <c r="F156" s="47">
        <f>F157+F158+F159+F160</f>
        <v>11280.099999999999</v>
      </c>
      <c r="G156" s="6">
        <f>F156/D156</f>
        <v>1</v>
      </c>
      <c r="H156" s="56" t="s">
        <v>513</v>
      </c>
      <c r="I156" s="57" t="s">
        <v>646</v>
      </c>
      <c r="J156" s="50" t="s">
        <v>548</v>
      </c>
      <c r="K156" s="63" t="s">
        <v>483</v>
      </c>
      <c r="L156" s="63"/>
      <c r="M156" s="63">
        <v>833</v>
      </c>
    </row>
    <row r="157" spans="1:14" ht="17.25" customHeight="1" outlineLevel="2">
      <c r="A157" s="54"/>
      <c r="B157" s="55"/>
      <c r="C157" s="44" t="s">
        <v>6</v>
      </c>
      <c r="D157" s="47">
        <v>3271.2</v>
      </c>
      <c r="E157" s="47">
        <v>3271.2</v>
      </c>
      <c r="F157" s="47">
        <v>3271.2</v>
      </c>
      <c r="G157" s="6">
        <f>F157/D157</f>
        <v>1</v>
      </c>
      <c r="H157" s="56"/>
      <c r="I157" s="58"/>
      <c r="J157" s="51"/>
      <c r="K157" s="63"/>
      <c r="L157" s="63"/>
      <c r="M157" s="63"/>
    </row>
    <row r="158" spans="1:14" ht="17.25" customHeight="1" outlineLevel="2">
      <c r="A158" s="54"/>
      <c r="B158" s="55"/>
      <c r="C158" s="44" t="s">
        <v>7</v>
      </c>
      <c r="D158" s="47">
        <v>8008.9</v>
      </c>
      <c r="E158" s="47">
        <v>8008.9</v>
      </c>
      <c r="F158" s="47">
        <v>8008.9</v>
      </c>
      <c r="G158" s="6">
        <f>F158/D158</f>
        <v>1</v>
      </c>
      <c r="H158" s="56"/>
      <c r="I158" s="58"/>
      <c r="J158" s="51"/>
      <c r="K158" s="63"/>
      <c r="L158" s="63"/>
      <c r="M158" s="63"/>
    </row>
    <row r="159" spans="1:14" ht="17.25" customHeight="1" outlineLevel="2">
      <c r="A159" s="54"/>
      <c r="B159" s="55"/>
      <c r="C159" s="44" t="s">
        <v>8</v>
      </c>
      <c r="D159" s="47">
        <v>0</v>
      </c>
      <c r="E159" s="47">
        <v>0</v>
      </c>
      <c r="F159" s="47">
        <v>0</v>
      </c>
      <c r="G159" s="6"/>
      <c r="H159" s="56"/>
      <c r="I159" s="58"/>
      <c r="J159" s="51"/>
      <c r="K159" s="63"/>
      <c r="L159" s="63"/>
      <c r="M159" s="63"/>
    </row>
    <row r="160" spans="1:14" ht="17.25" customHeight="1" outlineLevel="2">
      <c r="A160" s="54"/>
      <c r="B160" s="55"/>
      <c r="C160" s="44" t="s">
        <v>9</v>
      </c>
      <c r="D160" s="47">
        <v>0</v>
      </c>
      <c r="E160" s="47">
        <v>0</v>
      </c>
      <c r="F160" s="47">
        <v>0</v>
      </c>
      <c r="G160" s="17"/>
      <c r="H160" s="56"/>
      <c r="I160" s="59"/>
      <c r="J160" s="52"/>
      <c r="K160" s="63"/>
      <c r="L160" s="63"/>
      <c r="M160" s="63"/>
    </row>
    <row r="161" spans="1:13" ht="17.25" customHeight="1" outlineLevel="2">
      <c r="A161" s="54" t="s">
        <v>284</v>
      </c>
      <c r="B161" s="55" t="s">
        <v>498</v>
      </c>
      <c r="C161" s="44" t="s">
        <v>5</v>
      </c>
      <c r="D161" s="47">
        <f>D162+D163+D164+D165</f>
        <v>15640.3</v>
      </c>
      <c r="E161" s="47">
        <f>E162+E163+E164+E165</f>
        <v>15640.3</v>
      </c>
      <c r="F161" s="47">
        <f>F162+F163+F164+F165</f>
        <v>15640.3</v>
      </c>
      <c r="G161" s="6">
        <f>F161/D161</f>
        <v>1</v>
      </c>
      <c r="H161" s="56" t="s">
        <v>511</v>
      </c>
      <c r="I161" s="57" t="s">
        <v>582</v>
      </c>
      <c r="J161" s="50" t="s">
        <v>548</v>
      </c>
      <c r="K161" s="63" t="s">
        <v>483</v>
      </c>
      <c r="L161" s="63"/>
      <c r="M161" s="63">
        <v>833</v>
      </c>
    </row>
    <row r="162" spans="1:13" ht="17.25" customHeight="1" outlineLevel="2">
      <c r="A162" s="54"/>
      <c r="B162" s="55"/>
      <c r="C162" s="44" t="s">
        <v>6</v>
      </c>
      <c r="D162" s="47">
        <v>4535.7</v>
      </c>
      <c r="E162" s="47">
        <v>4535.7</v>
      </c>
      <c r="F162" s="47">
        <v>4535.7</v>
      </c>
      <c r="G162" s="6">
        <f>F162/D162</f>
        <v>1</v>
      </c>
      <c r="H162" s="56"/>
      <c r="I162" s="58"/>
      <c r="J162" s="51"/>
      <c r="K162" s="63"/>
      <c r="L162" s="63"/>
      <c r="M162" s="63"/>
    </row>
    <row r="163" spans="1:13" ht="17.25" customHeight="1" outlineLevel="2">
      <c r="A163" s="54"/>
      <c r="B163" s="55"/>
      <c r="C163" s="44" t="s">
        <v>7</v>
      </c>
      <c r="D163" s="47">
        <v>11104.6</v>
      </c>
      <c r="E163" s="47">
        <v>11104.6</v>
      </c>
      <c r="F163" s="47">
        <v>11104.6</v>
      </c>
      <c r="G163" s="6">
        <f>F163/D163</f>
        <v>1</v>
      </c>
      <c r="H163" s="56"/>
      <c r="I163" s="58"/>
      <c r="J163" s="51"/>
      <c r="K163" s="63"/>
      <c r="L163" s="63"/>
      <c r="M163" s="63"/>
    </row>
    <row r="164" spans="1:13" ht="17.25" customHeight="1" outlineLevel="2">
      <c r="A164" s="54"/>
      <c r="B164" s="55"/>
      <c r="C164" s="44" t="s">
        <v>8</v>
      </c>
      <c r="D164" s="47">
        <v>0</v>
      </c>
      <c r="E164" s="47">
        <v>0</v>
      </c>
      <c r="F164" s="47">
        <v>0</v>
      </c>
      <c r="G164" s="6"/>
      <c r="H164" s="56"/>
      <c r="I164" s="58"/>
      <c r="J164" s="51"/>
      <c r="K164" s="63"/>
      <c r="L164" s="63"/>
      <c r="M164" s="63"/>
    </row>
    <row r="165" spans="1:13" ht="17.25" customHeight="1" outlineLevel="2">
      <c r="A165" s="54"/>
      <c r="B165" s="55"/>
      <c r="C165" s="44" t="s">
        <v>9</v>
      </c>
      <c r="D165" s="47">
        <v>0</v>
      </c>
      <c r="E165" s="47">
        <v>0</v>
      </c>
      <c r="F165" s="47">
        <v>0</v>
      </c>
      <c r="G165" s="17"/>
      <c r="H165" s="56"/>
      <c r="I165" s="59"/>
      <c r="J165" s="52"/>
      <c r="K165" s="63"/>
      <c r="L165" s="63"/>
      <c r="M165" s="63"/>
    </row>
    <row r="166" spans="1:13" ht="14.25" customHeight="1" outlineLevel="2">
      <c r="A166" s="54" t="s">
        <v>202</v>
      </c>
      <c r="B166" s="55" t="s">
        <v>186</v>
      </c>
      <c r="C166" s="44" t="s">
        <v>5</v>
      </c>
      <c r="D166" s="47">
        <f>D167+D168+D169+D170</f>
        <v>6000</v>
      </c>
      <c r="E166" s="47">
        <f>E167+E168+E169+E170</f>
        <v>0</v>
      </c>
      <c r="F166" s="47">
        <f>F167+F168+F169+F170</f>
        <v>0</v>
      </c>
      <c r="G166" s="6">
        <f>F166/D166</f>
        <v>0</v>
      </c>
      <c r="H166" s="56" t="s">
        <v>510</v>
      </c>
      <c r="I166" s="57" t="s">
        <v>724</v>
      </c>
      <c r="J166" s="50" t="s">
        <v>558</v>
      </c>
      <c r="K166" s="50" t="s">
        <v>483</v>
      </c>
      <c r="L166" s="50" t="s">
        <v>648</v>
      </c>
      <c r="M166" s="63">
        <v>833</v>
      </c>
    </row>
    <row r="167" spans="1:13" ht="14.25" customHeight="1" outlineLevel="2">
      <c r="A167" s="54"/>
      <c r="B167" s="55"/>
      <c r="C167" s="44" t="s">
        <v>6</v>
      </c>
      <c r="D167" s="47">
        <v>6000</v>
      </c>
      <c r="E167" s="47">
        <v>0</v>
      </c>
      <c r="F167" s="47">
        <v>0</v>
      </c>
      <c r="G167" s="6">
        <f>F167/D167</f>
        <v>0</v>
      </c>
      <c r="H167" s="56"/>
      <c r="I167" s="58"/>
      <c r="J167" s="51"/>
      <c r="K167" s="51"/>
      <c r="L167" s="51"/>
      <c r="M167" s="63"/>
    </row>
    <row r="168" spans="1:13" ht="14.25" customHeight="1" outlineLevel="2">
      <c r="A168" s="54"/>
      <c r="B168" s="55"/>
      <c r="C168" s="44" t="s">
        <v>7</v>
      </c>
      <c r="D168" s="47">
        <v>0</v>
      </c>
      <c r="E168" s="47">
        <v>0</v>
      </c>
      <c r="F168" s="47">
        <v>0</v>
      </c>
      <c r="G168" s="6"/>
      <c r="H168" s="56"/>
      <c r="I168" s="58"/>
      <c r="J168" s="51"/>
      <c r="K168" s="51"/>
      <c r="L168" s="51"/>
      <c r="M168" s="63"/>
    </row>
    <row r="169" spans="1:13" ht="14.25" customHeight="1" outlineLevel="2">
      <c r="A169" s="54"/>
      <c r="B169" s="55"/>
      <c r="C169" s="44" t="s">
        <v>8</v>
      </c>
      <c r="D169" s="47">
        <v>0</v>
      </c>
      <c r="E169" s="47">
        <v>0</v>
      </c>
      <c r="F169" s="47">
        <v>0</v>
      </c>
      <c r="G169" s="6"/>
      <c r="H169" s="56"/>
      <c r="I169" s="58"/>
      <c r="J169" s="51"/>
      <c r="K169" s="51"/>
      <c r="L169" s="51"/>
      <c r="M169" s="63"/>
    </row>
    <row r="170" spans="1:13" ht="24.75" customHeight="1" outlineLevel="2">
      <c r="A170" s="54"/>
      <c r="B170" s="55"/>
      <c r="C170" s="44" t="s">
        <v>9</v>
      </c>
      <c r="D170" s="47">
        <v>0</v>
      </c>
      <c r="E170" s="47">
        <v>0</v>
      </c>
      <c r="F170" s="47">
        <v>0</v>
      </c>
      <c r="G170" s="17"/>
      <c r="H170" s="56"/>
      <c r="I170" s="59"/>
      <c r="J170" s="52"/>
      <c r="K170" s="52"/>
      <c r="L170" s="52"/>
      <c r="M170" s="63"/>
    </row>
    <row r="171" spans="1:13" ht="13.5" customHeight="1" outlineLevel="2">
      <c r="A171" s="54" t="s">
        <v>203</v>
      </c>
      <c r="B171" s="55" t="s">
        <v>647</v>
      </c>
      <c r="C171" s="44" t="s">
        <v>5</v>
      </c>
      <c r="D171" s="47">
        <f>D172+D173+D174+D175</f>
        <v>3600</v>
      </c>
      <c r="E171" s="47">
        <f>E172+E173+E174+E175</f>
        <v>2223.3000000000002</v>
      </c>
      <c r="F171" s="47">
        <f>F172+F173+F174+F175</f>
        <v>2223.3000000000002</v>
      </c>
      <c r="G171" s="6">
        <f>F171/D171</f>
        <v>0.61758333333333337</v>
      </c>
      <c r="H171" s="56" t="s">
        <v>344</v>
      </c>
      <c r="I171" s="57" t="s">
        <v>581</v>
      </c>
      <c r="J171" s="50" t="s">
        <v>551</v>
      </c>
      <c r="K171" s="50" t="s">
        <v>483</v>
      </c>
      <c r="L171" s="50" t="s">
        <v>691</v>
      </c>
      <c r="M171" s="63">
        <v>833</v>
      </c>
    </row>
    <row r="172" spans="1:13" ht="13.5" customHeight="1" outlineLevel="2">
      <c r="A172" s="54"/>
      <c r="B172" s="55"/>
      <c r="C172" s="44" t="s">
        <v>6</v>
      </c>
      <c r="D172" s="47">
        <v>3600</v>
      </c>
      <c r="E172" s="47">
        <v>2223.3000000000002</v>
      </c>
      <c r="F172" s="47">
        <v>2223.3000000000002</v>
      </c>
      <c r="G172" s="6">
        <f>F172/D172</f>
        <v>0.61758333333333337</v>
      </c>
      <c r="H172" s="56"/>
      <c r="I172" s="58"/>
      <c r="J172" s="51"/>
      <c r="K172" s="51"/>
      <c r="L172" s="51"/>
      <c r="M172" s="63"/>
    </row>
    <row r="173" spans="1:13" ht="13.5" customHeight="1" outlineLevel="2">
      <c r="A173" s="54"/>
      <c r="B173" s="55"/>
      <c r="C173" s="44" t="s">
        <v>7</v>
      </c>
      <c r="D173" s="47">
        <v>0</v>
      </c>
      <c r="E173" s="47">
        <v>0</v>
      </c>
      <c r="F173" s="47">
        <v>0</v>
      </c>
      <c r="G173" s="6"/>
      <c r="H173" s="56"/>
      <c r="I173" s="58"/>
      <c r="J173" s="51"/>
      <c r="K173" s="51"/>
      <c r="L173" s="51"/>
      <c r="M173" s="63"/>
    </row>
    <row r="174" spans="1:13" ht="13.5" customHeight="1" outlineLevel="2">
      <c r="A174" s="54"/>
      <c r="B174" s="55"/>
      <c r="C174" s="44" t="s">
        <v>8</v>
      </c>
      <c r="D174" s="47">
        <v>0</v>
      </c>
      <c r="E174" s="47">
        <v>0</v>
      </c>
      <c r="F174" s="47">
        <v>0</v>
      </c>
      <c r="G174" s="6"/>
      <c r="H174" s="56"/>
      <c r="I174" s="58"/>
      <c r="J174" s="51"/>
      <c r="K174" s="51"/>
      <c r="L174" s="51"/>
      <c r="M174" s="63"/>
    </row>
    <row r="175" spans="1:13" ht="27" customHeight="1" outlineLevel="2">
      <c r="A175" s="54"/>
      <c r="B175" s="55"/>
      <c r="C175" s="44" t="s">
        <v>9</v>
      </c>
      <c r="D175" s="47">
        <v>0</v>
      </c>
      <c r="E175" s="47">
        <v>0</v>
      </c>
      <c r="F175" s="47">
        <v>0</v>
      </c>
      <c r="G175" s="17"/>
      <c r="H175" s="56"/>
      <c r="I175" s="59"/>
      <c r="J175" s="52"/>
      <c r="K175" s="52"/>
      <c r="L175" s="52"/>
      <c r="M175" s="63"/>
    </row>
    <row r="176" spans="1:13" ht="17.25" customHeight="1" outlineLevel="2">
      <c r="A176" s="54" t="s">
        <v>514</v>
      </c>
      <c r="B176" s="55" t="s">
        <v>508</v>
      </c>
      <c r="C176" s="44" t="s">
        <v>5</v>
      </c>
      <c r="D176" s="47">
        <f>SUM(D177:D180)</f>
        <v>30000</v>
      </c>
      <c r="E176" s="47">
        <f>SUM(E177:E180)</f>
        <v>13971.831</v>
      </c>
      <c r="F176" s="47">
        <f>SUM(F177:F180)</f>
        <v>13971.831</v>
      </c>
      <c r="G176" s="6">
        <f>F176/D176</f>
        <v>0.46572770000000002</v>
      </c>
      <c r="H176" s="56" t="s">
        <v>509</v>
      </c>
      <c r="I176" s="57" t="s">
        <v>692</v>
      </c>
      <c r="J176" s="50" t="s">
        <v>551</v>
      </c>
      <c r="K176" s="50" t="s">
        <v>442</v>
      </c>
      <c r="L176" s="50" t="s">
        <v>685</v>
      </c>
      <c r="M176" s="63">
        <v>833</v>
      </c>
    </row>
    <row r="177" spans="1:13" ht="17.25" customHeight="1" outlineLevel="2">
      <c r="A177" s="54"/>
      <c r="B177" s="55"/>
      <c r="C177" s="44" t="s">
        <v>6</v>
      </c>
      <c r="D177" s="47">
        <v>30000</v>
      </c>
      <c r="E177" s="47">
        <v>13971.831</v>
      </c>
      <c r="F177" s="47">
        <v>13971.831</v>
      </c>
      <c r="G177" s="6">
        <f>F177/D177</f>
        <v>0.46572770000000002</v>
      </c>
      <c r="H177" s="56"/>
      <c r="I177" s="58"/>
      <c r="J177" s="51"/>
      <c r="K177" s="51"/>
      <c r="L177" s="51"/>
      <c r="M177" s="63"/>
    </row>
    <row r="178" spans="1:13" ht="17.25" customHeight="1" outlineLevel="2">
      <c r="A178" s="54"/>
      <c r="B178" s="55"/>
      <c r="C178" s="44" t="s">
        <v>7</v>
      </c>
      <c r="D178" s="47">
        <v>0</v>
      </c>
      <c r="E178" s="47">
        <v>0</v>
      </c>
      <c r="F178" s="47">
        <v>0</v>
      </c>
      <c r="G178" s="6"/>
      <c r="H178" s="56"/>
      <c r="I178" s="58"/>
      <c r="J178" s="51"/>
      <c r="K178" s="51"/>
      <c r="L178" s="51"/>
      <c r="M178" s="63"/>
    </row>
    <row r="179" spans="1:13" ht="17.25" customHeight="1" outlineLevel="2">
      <c r="A179" s="54"/>
      <c r="B179" s="55"/>
      <c r="C179" s="44" t="s">
        <v>8</v>
      </c>
      <c r="D179" s="47">
        <v>0</v>
      </c>
      <c r="E179" s="47">
        <v>0</v>
      </c>
      <c r="F179" s="47">
        <v>0</v>
      </c>
      <c r="G179" s="6"/>
      <c r="H179" s="56"/>
      <c r="I179" s="58"/>
      <c r="J179" s="51"/>
      <c r="K179" s="51"/>
      <c r="L179" s="51"/>
      <c r="M179" s="63"/>
    </row>
    <row r="180" spans="1:13" ht="17.25" customHeight="1" outlineLevel="2">
      <c r="A180" s="54"/>
      <c r="B180" s="55"/>
      <c r="C180" s="44" t="s">
        <v>9</v>
      </c>
      <c r="D180" s="47">
        <v>0</v>
      </c>
      <c r="E180" s="47">
        <v>0</v>
      </c>
      <c r="F180" s="47">
        <v>0</v>
      </c>
      <c r="G180" s="6"/>
      <c r="H180" s="56"/>
      <c r="I180" s="59"/>
      <c r="J180" s="52"/>
      <c r="K180" s="52"/>
      <c r="L180" s="52"/>
      <c r="M180" s="63"/>
    </row>
    <row r="181" spans="1:13" ht="15.75" customHeight="1" outlineLevel="2">
      <c r="A181" s="54" t="s">
        <v>515</v>
      </c>
      <c r="B181" s="55" t="s">
        <v>693</v>
      </c>
      <c r="C181" s="44" t="s">
        <v>5</v>
      </c>
      <c r="D181" s="47">
        <f>SUM(D182:D185)</f>
        <v>3000</v>
      </c>
      <c r="E181" s="47">
        <f>SUM(E182:E185)</f>
        <v>0</v>
      </c>
      <c r="F181" s="47">
        <f>SUM(F182:F185)</f>
        <v>0</v>
      </c>
      <c r="G181" s="6">
        <f>F181/D181</f>
        <v>0</v>
      </c>
      <c r="H181" s="56" t="s">
        <v>507</v>
      </c>
      <c r="I181" s="57"/>
      <c r="J181" s="50" t="s">
        <v>558</v>
      </c>
      <c r="K181" s="50" t="s">
        <v>442</v>
      </c>
      <c r="L181" s="50" t="s">
        <v>566</v>
      </c>
      <c r="M181" s="63">
        <v>833</v>
      </c>
    </row>
    <row r="182" spans="1:13" ht="15.75" customHeight="1" outlineLevel="2">
      <c r="A182" s="54"/>
      <c r="B182" s="55"/>
      <c r="C182" s="44" t="s">
        <v>6</v>
      </c>
      <c r="D182" s="47">
        <v>3000</v>
      </c>
      <c r="E182" s="47">
        <v>0</v>
      </c>
      <c r="F182" s="47">
        <v>0</v>
      </c>
      <c r="G182" s="6">
        <f>F182/D182</f>
        <v>0</v>
      </c>
      <c r="H182" s="56"/>
      <c r="I182" s="58"/>
      <c r="J182" s="51"/>
      <c r="K182" s="51"/>
      <c r="L182" s="51"/>
      <c r="M182" s="63"/>
    </row>
    <row r="183" spans="1:13" ht="15.75" customHeight="1" outlineLevel="2">
      <c r="A183" s="54"/>
      <c r="B183" s="55"/>
      <c r="C183" s="44" t="s">
        <v>7</v>
      </c>
      <c r="D183" s="47">
        <v>0</v>
      </c>
      <c r="E183" s="47">
        <v>0</v>
      </c>
      <c r="F183" s="47">
        <v>0</v>
      </c>
      <c r="G183" s="6"/>
      <c r="H183" s="56"/>
      <c r="I183" s="58"/>
      <c r="J183" s="51"/>
      <c r="K183" s="51"/>
      <c r="L183" s="51"/>
      <c r="M183" s="63"/>
    </row>
    <row r="184" spans="1:13" ht="15.75" customHeight="1" outlineLevel="2">
      <c r="A184" s="54"/>
      <c r="B184" s="55"/>
      <c r="C184" s="44" t="s">
        <v>8</v>
      </c>
      <c r="D184" s="47">
        <v>0</v>
      </c>
      <c r="E184" s="47">
        <v>0</v>
      </c>
      <c r="F184" s="47">
        <v>0</v>
      </c>
      <c r="G184" s="6"/>
      <c r="H184" s="56"/>
      <c r="I184" s="58"/>
      <c r="J184" s="51"/>
      <c r="K184" s="51"/>
      <c r="L184" s="51"/>
      <c r="M184" s="63"/>
    </row>
    <row r="185" spans="1:13" ht="15.75" customHeight="1" outlineLevel="2">
      <c r="A185" s="54"/>
      <c r="B185" s="55"/>
      <c r="C185" s="44" t="s">
        <v>9</v>
      </c>
      <c r="D185" s="47">
        <v>0</v>
      </c>
      <c r="E185" s="47">
        <v>0</v>
      </c>
      <c r="F185" s="47">
        <v>0</v>
      </c>
      <c r="G185" s="17"/>
      <c r="H185" s="56"/>
      <c r="I185" s="59"/>
      <c r="J185" s="52"/>
      <c r="K185" s="52"/>
      <c r="L185" s="52"/>
      <c r="M185" s="63"/>
    </row>
    <row r="186" spans="1:13" ht="14.45" customHeight="1" outlineLevel="1">
      <c r="A186" s="54" t="s">
        <v>45</v>
      </c>
      <c r="B186" s="55" t="s">
        <v>46</v>
      </c>
      <c r="C186" s="44" t="s">
        <v>5</v>
      </c>
      <c r="D186" s="47">
        <f>D187+D188+D189+D190</f>
        <v>8760</v>
      </c>
      <c r="E186" s="47">
        <f>E187+E188+E189+E190</f>
        <v>5139.8</v>
      </c>
      <c r="F186" s="47">
        <f>F187+F188+F189+F190</f>
        <v>2505.1999999999998</v>
      </c>
      <c r="G186" s="6">
        <f>F186/D186</f>
        <v>0.28598173515981734</v>
      </c>
      <c r="H186" s="56"/>
      <c r="I186" s="43" t="s">
        <v>273</v>
      </c>
      <c r="J186" s="44">
        <f>J187+J188+J189</f>
        <v>2</v>
      </c>
      <c r="K186" s="63" t="s">
        <v>694</v>
      </c>
      <c r="L186" s="87"/>
      <c r="M186" s="87"/>
    </row>
    <row r="187" spans="1:13" ht="14.45" customHeight="1" outlineLevel="1">
      <c r="A187" s="54"/>
      <c r="B187" s="55"/>
      <c r="C187" s="44" t="s">
        <v>6</v>
      </c>
      <c r="D187" s="47">
        <f>D197+D192</f>
        <v>8760</v>
      </c>
      <c r="E187" s="47">
        <f>E197+E192</f>
        <v>5139.8</v>
      </c>
      <c r="F187" s="47">
        <f>F197+F192</f>
        <v>2505.1999999999998</v>
      </c>
      <c r="G187" s="6">
        <f>F187/D187</f>
        <v>0.28598173515981734</v>
      </c>
      <c r="H187" s="56"/>
      <c r="I187" s="43" t="s">
        <v>274</v>
      </c>
      <c r="J187" s="44">
        <v>1</v>
      </c>
      <c r="K187" s="63"/>
      <c r="L187" s="87"/>
      <c r="M187" s="87"/>
    </row>
    <row r="188" spans="1:13" ht="14.45" customHeight="1" outlineLevel="1">
      <c r="A188" s="54"/>
      <c r="B188" s="55"/>
      <c r="C188" s="44" t="s">
        <v>7</v>
      </c>
      <c r="D188" s="47">
        <f t="shared" ref="D188:F190" si="19">D198+D193</f>
        <v>0</v>
      </c>
      <c r="E188" s="47">
        <f t="shared" si="19"/>
        <v>0</v>
      </c>
      <c r="F188" s="47">
        <f t="shared" si="19"/>
        <v>0</v>
      </c>
      <c r="G188" s="6"/>
      <c r="H188" s="56"/>
      <c r="I188" s="43" t="s">
        <v>275</v>
      </c>
      <c r="J188" s="44">
        <v>0</v>
      </c>
      <c r="K188" s="63"/>
      <c r="L188" s="87"/>
      <c r="M188" s="87"/>
    </row>
    <row r="189" spans="1:13" ht="14.45" customHeight="1" outlineLevel="1">
      <c r="A189" s="54"/>
      <c r="B189" s="55"/>
      <c r="C189" s="44" t="s">
        <v>8</v>
      </c>
      <c r="D189" s="47">
        <f t="shared" si="19"/>
        <v>0</v>
      </c>
      <c r="E189" s="47">
        <f t="shared" si="19"/>
        <v>0</v>
      </c>
      <c r="F189" s="47">
        <f t="shared" si="19"/>
        <v>0</v>
      </c>
      <c r="G189" s="6"/>
      <c r="H189" s="56"/>
      <c r="I189" s="43" t="s">
        <v>276</v>
      </c>
      <c r="J189" s="44">
        <v>1</v>
      </c>
      <c r="K189" s="63"/>
      <c r="L189" s="87"/>
      <c r="M189" s="87"/>
    </row>
    <row r="190" spans="1:13" ht="46.5" customHeight="1" outlineLevel="1">
      <c r="A190" s="54"/>
      <c r="B190" s="55"/>
      <c r="C190" s="44" t="s">
        <v>9</v>
      </c>
      <c r="D190" s="47">
        <f t="shared" si="19"/>
        <v>0</v>
      </c>
      <c r="E190" s="47">
        <f t="shared" si="19"/>
        <v>0</v>
      </c>
      <c r="F190" s="47">
        <f t="shared" si="19"/>
        <v>0</v>
      </c>
      <c r="G190" s="6"/>
      <c r="H190" s="56"/>
      <c r="I190" s="43" t="s">
        <v>277</v>
      </c>
      <c r="J190" s="6">
        <f>(J187+0.5*J188)/J186</f>
        <v>0.5</v>
      </c>
      <c r="K190" s="63"/>
      <c r="L190" s="87"/>
      <c r="M190" s="87"/>
    </row>
    <row r="191" spans="1:13" ht="18.75" customHeight="1" outlineLevel="2">
      <c r="A191" s="54" t="s">
        <v>503</v>
      </c>
      <c r="B191" s="55" t="s">
        <v>505</v>
      </c>
      <c r="C191" s="44" t="s">
        <v>5</v>
      </c>
      <c r="D191" s="47">
        <f>SUM(D192:D195)</f>
        <v>1100</v>
      </c>
      <c r="E191" s="47">
        <f>SUM(E192:E195)</f>
        <v>900</v>
      </c>
      <c r="F191" s="47">
        <f>SUM(F192:F195)</f>
        <v>900</v>
      </c>
      <c r="G191" s="6">
        <v>0.95901886337612241</v>
      </c>
      <c r="H191" s="56" t="s">
        <v>506</v>
      </c>
      <c r="I191" s="106" t="s">
        <v>649</v>
      </c>
      <c r="J191" s="159" t="s">
        <v>548</v>
      </c>
      <c r="K191" s="63" t="s">
        <v>695</v>
      </c>
      <c r="L191" s="87"/>
      <c r="M191" s="63">
        <v>833</v>
      </c>
    </row>
    <row r="192" spans="1:13" ht="18.75" customHeight="1" outlineLevel="2">
      <c r="A192" s="54"/>
      <c r="B192" s="55"/>
      <c r="C192" s="44" t="s">
        <v>6</v>
      </c>
      <c r="D192" s="47">
        <v>1100</v>
      </c>
      <c r="E192" s="47">
        <v>900</v>
      </c>
      <c r="F192" s="47">
        <v>900</v>
      </c>
      <c r="G192" s="6">
        <v>0.95901886337612241</v>
      </c>
      <c r="H192" s="56"/>
      <c r="I192" s="107"/>
      <c r="J192" s="159"/>
      <c r="K192" s="63"/>
      <c r="L192" s="87"/>
      <c r="M192" s="63"/>
    </row>
    <row r="193" spans="1:496" ht="18.75" customHeight="1" outlineLevel="2">
      <c r="A193" s="54"/>
      <c r="B193" s="55"/>
      <c r="C193" s="44" t="s">
        <v>7</v>
      </c>
      <c r="D193" s="47">
        <v>0</v>
      </c>
      <c r="E193" s="47">
        <v>0</v>
      </c>
      <c r="F193" s="47">
        <v>0</v>
      </c>
      <c r="G193" s="6"/>
      <c r="H193" s="56"/>
      <c r="I193" s="107"/>
      <c r="J193" s="159"/>
      <c r="K193" s="63"/>
      <c r="L193" s="87"/>
      <c r="M193" s="63"/>
    </row>
    <row r="194" spans="1:496" ht="18.75" customHeight="1" outlineLevel="2">
      <c r="A194" s="54"/>
      <c r="B194" s="55"/>
      <c r="C194" s="44" t="s">
        <v>8</v>
      </c>
      <c r="D194" s="47">
        <v>0</v>
      </c>
      <c r="E194" s="47">
        <v>0</v>
      </c>
      <c r="F194" s="47">
        <v>0</v>
      </c>
      <c r="G194" s="6"/>
      <c r="H194" s="56"/>
      <c r="I194" s="107"/>
      <c r="J194" s="159"/>
      <c r="K194" s="63"/>
      <c r="L194" s="87"/>
      <c r="M194" s="63"/>
    </row>
    <row r="195" spans="1:496" ht="18.75" customHeight="1" outlineLevel="2">
      <c r="A195" s="54"/>
      <c r="B195" s="55"/>
      <c r="C195" s="44" t="s">
        <v>9</v>
      </c>
      <c r="D195" s="47">
        <v>0</v>
      </c>
      <c r="E195" s="47">
        <v>0</v>
      </c>
      <c r="F195" s="47">
        <v>0</v>
      </c>
      <c r="G195" s="6"/>
      <c r="H195" s="56"/>
      <c r="I195" s="108"/>
      <c r="J195" s="159"/>
      <c r="K195" s="63"/>
      <c r="L195" s="87"/>
      <c r="M195" s="63"/>
    </row>
    <row r="196" spans="1:496" s="19" customFormat="1" ht="16.5" customHeight="1" outlineLevel="2">
      <c r="A196" s="103" t="s">
        <v>504</v>
      </c>
      <c r="B196" s="104" t="s">
        <v>342</v>
      </c>
      <c r="C196" s="44" t="s">
        <v>5</v>
      </c>
      <c r="D196" s="47">
        <f>D197+D198+D199+D200</f>
        <v>7660</v>
      </c>
      <c r="E196" s="47">
        <f>E197+E198+E199+E200</f>
        <v>4239.8</v>
      </c>
      <c r="F196" s="47">
        <f>F197+F198+F199+F200</f>
        <v>1605.2</v>
      </c>
      <c r="G196" s="6">
        <f>F196/D196</f>
        <v>0.20955613577023499</v>
      </c>
      <c r="H196" s="105" t="s">
        <v>343</v>
      </c>
      <c r="I196" s="106" t="s">
        <v>666</v>
      </c>
      <c r="J196" s="109" t="s">
        <v>558</v>
      </c>
      <c r="K196" s="112" t="s">
        <v>667</v>
      </c>
      <c r="L196" s="60" t="s">
        <v>668</v>
      </c>
      <c r="M196" s="63">
        <v>833</v>
      </c>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c r="HW196" s="18"/>
      <c r="HX196" s="18"/>
      <c r="HY196" s="18"/>
      <c r="HZ196" s="18"/>
      <c r="IA196" s="18"/>
      <c r="IB196" s="18"/>
      <c r="IC196" s="18"/>
      <c r="ID196" s="18"/>
      <c r="IE196" s="18"/>
      <c r="IF196" s="18"/>
      <c r="IG196" s="18"/>
      <c r="IH196" s="18"/>
      <c r="II196" s="18"/>
      <c r="IJ196" s="18"/>
      <c r="IK196" s="18"/>
      <c r="IL196" s="18"/>
      <c r="IM196" s="18"/>
      <c r="IN196" s="18"/>
      <c r="IO196" s="18"/>
      <c r="IP196" s="18"/>
      <c r="IQ196" s="18"/>
      <c r="IR196" s="18"/>
      <c r="IS196" s="18"/>
      <c r="IT196" s="18"/>
      <c r="IU196" s="18"/>
      <c r="IV196" s="18"/>
      <c r="IW196" s="18"/>
      <c r="IX196" s="18"/>
      <c r="IY196" s="18"/>
      <c r="IZ196" s="18"/>
      <c r="JA196" s="18"/>
      <c r="JB196" s="18"/>
      <c r="JC196" s="18"/>
      <c r="JD196" s="18"/>
      <c r="JE196" s="18"/>
      <c r="JF196" s="18"/>
      <c r="JG196" s="18"/>
      <c r="JH196" s="18"/>
      <c r="JI196" s="18"/>
      <c r="JJ196" s="18"/>
      <c r="JK196" s="18"/>
      <c r="JL196" s="18"/>
      <c r="JM196" s="18"/>
      <c r="JN196" s="18"/>
      <c r="JO196" s="18"/>
      <c r="JP196" s="18"/>
      <c r="JQ196" s="18"/>
      <c r="JR196" s="18"/>
      <c r="JS196" s="18"/>
      <c r="JT196" s="18"/>
      <c r="JU196" s="18"/>
      <c r="JV196" s="18"/>
      <c r="JW196" s="18"/>
      <c r="JX196" s="18"/>
      <c r="JY196" s="18"/>
      <c r="JZ196" s="18"/>
      <c r="KA196" s="18"/>
      <c r="KB196" s="18"/>
      <c r="KC196" s="18"/>
      <c r="KD196" s="18"/>
      <c r="KE196" s="18"/>
      <c r="KF196" s="18"/>
      <c r="KG196" s="18"/>
      <c r="KH196" s="18"/>
      <c r="KI196" s="18"/>
      <c r="KJ196" s="18"/>
      <c r="KK196" s="18"/>
      <c r="KL196" s="18"/>
      <c r="KM196" s="18"/>
      <c r="KN196" s="18"/>
      <c r="KO196" s="18"/>
      <c r="KP196" s="18"/>
      <c r="KQ196" s="18"/>
      <c r="KR196" s="18"/>
      <c r="KS196" s="18"/>
      <c r="KT196" s="18"/>
      <c r="KU196" s="18"/>
      <c r="KV196" s="18"/>
      <c r="KW196" s="18"/>
      <c r="KX196" s="18"/>
      <c r="KY196" s="18"/>
      <c r="KZ196" s="18"/>
      <c r="LA196" s="18"/>
      <c r="LB196" s="18"/>
      <c r="LC196" s="18"/>
      <c r="LD196" s="18"/>
      <c r="LE196" s="18"/>
      <c r="LF196" s="18"/>
      <c r="LG196" s="18"/>
      <c r="LH196" s="18"/>
      <c r="LI196" s="18"/>
      <c r="LJ196" s="18"/>
      <c r="LK196" s="18"/>
      <c r="LL196" s="18"/>
      <c r="LM196" s="18"/>
      <c r="LN196" s="18"/>
      <c r="LO196" s="18"/>
      <c r="LP196" s="18"/>
      <c r="LQ196" s="18"/>
      <c r="LR196" s="18"/>
      <c r="LS196" s="18"/>
      <c r="LT196" s="18"/>
      <c r="LU196" s="18"/>
      <c r="LV196" s="18"/>
      <c r="LW196" s="18"/>
      <c r="LX196" s="18"/>
      <c r="LY196" s="18"/>
      <c r="LZ196" s="18"/>
      <c r="MA196" s="18"/>
      <c r="MB196" s="18"/>
      <c r="MC196" s="18"/>
      <c r="MD196" s="18"/>
      <c r="ME196" s="18"/>
      <c r="MF196" s="18"/>
      <c r="MG196" s="18"/>
      <c r="MH196" s="18"/>
      <c r="MI196" s="18"/>
      <c r="MJ196" s="18"/>
      <c r="MK196" s="18"/>
      <c r="ML196" s="18"/>
      <c r="MM196" s="18"/>
      <c r="MN196" s="18"/>
      <c r="MO196" s="18"/>
      <c r="MP196" s="18"/>
      <c r="MQ196" s="18"/>
      <c r="MR196" s="18"/>
      <c r="MS196" s="18"/>
      <c r="MT196" s="18"/>
      <c r="MU196" s="18"/>
      <c r="MV196" s="18"/>
      <c r="MW196" s="18"/>
      <c r="MX196" s="18"/>
      <c r="MY196" s="18"/>
      <c r="MZ196" s="18"/>
      <c r="NA196" s="18"/>
      <c r="NB196" s="18"/>
      <c r="NC196" s="18"/>
      <c r="ND196" s="18"/>
      <c r="NE196" s="18"/>
      <c r="NF196" s="18"/>
      <c r="NG196" s="18"/>
      <c r="NH196" s="18"/>
      <c r="NI196" s="18"/>
      <c r="NJ196" s="18"/>
      <c r="NK196" s="18"/>
      <c r="NL196" s="18"/>
      <c r="NM196" s="18"/>
      <c r="NN196" s="18"/>
      <c r="NO196" s="18"/>
      <c r="NP196" s="18"/>
      <c r="NQ196" s="18"/>
      <c r="NR196" s="18"/>
      <c r="NS196" s="18"/>
      <c r="NT196" s="18"/>
      <c r="NU196" s="18"/>
      <c r="NV196" s="18"/>
      <c r="NW196" s="18"/>
      <c r="NX196" s="18"/>
      <c r="NY196" s="18"/>
      <c r="NZ196" s="18"/>
      <c r="OA196" s="18"/>
      <c r="OB196" s="18"/>
      <c r="OC196" s="18"/>
      <c r="OD196" s="18"/>
      <c r="OE196" s="18"/>
      <c r="OF196" s="18"/>
      <c r="OG196" s="18"/>
      <c r="OH196" s="18"/>
      <c r="OI196" s="18"/>
      <c r="OJ196" s="18"/>
      <c r="OK196" s="18"/>
      <c r="OL196" s="18"/>
      <c r="OM196" s="18"/>
      <c r="ON196" s="18"/>
      <c r="OO196" s="18"/>
      <c r="OP196" s="18"/>
      <c r="OQ196" s="18"/>
      <c r="OR196" s="18"/>
      <c r="OS196" s="18"/>
      <c r="OT196" s="18"/>
      <c r="OU196" s="18"/>
      <c r="OV196" s="18"/>
      <c r="OW196" s="18"/>
      <c r="OX196" s="18"/>
      <c r="OY196" s="18"/>
      <c r="OZ196" s="18"/>
      <c r="PA196" s="18"/>
      <c r="PB196" s="18"/>
      <c r="PC196" s="18"/>
      <c r="PD196" s="18"/>
      <c r="PE196" s="18"/>
      <c r="PF196" s="18"/>
      <c r="PG196" s="18"/>
      <c r="PH196" s="18"/>
      <c r="PI196" s="18"/>
      <c r="PJ196" s="18"/>
      <c r="PK196" s="18"/>
      <c r="PL196" s="18"/>
      <c r="PM196" s="18"/>
      <c r="PN196" s="18"/>
      <c r="PO196" s="18"/>
      <c r="PP196" s="18"/>
      <c r="PQ196" s="18"/>
      <c r="PR196" s="18"/>
      <c r="PS196" s="18"/>
      <c r="PT196" s="18"/>
      <c r="PU196" s="18"/>
      <c r="PV196" s="18"/>
      <c r="PW196" s="18"/>
      <c r="PX196" s="18"/>
      <c r="PY196" s="18"/>
      <c r="PZ196" s="18"/>
      <c r="QA196" s="18"/>
      <c r="QB196" s="18"/>
      <c r="QC196" s="18"/>
      <c r="QD196" s="18"/>
      <c r="QE196" s="18"/>
      <c r="QF196" s="18"/>
      <c r="QG196" s="18"/>
      <c r="QH196" s="18"/>
      <c r="QI196" s="18"/>
      <c r="QJ196" s="18"/>
      <c r="QK196" s="18"/>
      <c r="QL196" s="18"/>
      <c r="QM196" s="18"/>
      <c r="QN196" s="18"/>
      <c r="QO196" s="18"/>
      <c r="QP196" s="18"/>
      <c r="QQ196" s="18"/>
      <c r="QR196" s="18"/>
      <c r="QS196" s="18"/>
      <c r="QT196" s="18"/>
      <c r="QU196" s="18"/>
      <c r="QV196" s="18"/>
      <c r="QW196" s="18"/>
      <c r="QX196" s="18"/>
      <c r="QY196" s="18"/>
      <c r="QZ196" s="18"/>
      <c r="RA196" s="18"/>
      <c r="RB196" s="18"/>
      <c r="RC196" s="18"/>
      <c r="RD196" s="18"/>
      <c r="RE196" s="18"/>
      <c r="RF196" s="18"/>
      <c r="RG196" s="18"/>
      <c r="RH196" s="18"/>
      <c r="RI196" s="18"/>
      <c r="RJ196" s="18"/>
      <c r="RK196" s="18"/>
      <c r="RL196" s="18"/>
      <c r="RM196" s="18"/>
      <c r="RN196" s="18"/>
      <c r="RO196" s="18"/>
      <c r="RP196" s="18"/>
      <c r="RQ196" s="18"/>
      <c r="RR196" s="18"/>
      <c r="RS196" s="18"/>
      <c r="RT196" s="18"/>
      <c r="RU196" s="18"/>
      <c r="RV196" s="18"/>
      <c r="RW196" s="18"/>
      <c r="RX196" s="18"/>
      <c r="RY196" s="18"/>
      <c r="RZ196" s="18"/>
      <c r="SA196" s="18"/>
      <c r="SB196" s="18"/>
    </row>
    <row r="197" spans="1:496" s="19" customFormat="1" ht="16.5" customHeight="1" outlineLevel="2">
      <c r="A197" s="103"/>
      <c r="B197" s="104"/>
      <c r="C197" s="44" t="s">
        <v>6</v>
      </c>
      <c r="D197" s="47">
        <v>7660</v>
      </c>
      <c r="E197" s="47">
        <v>4239.8</v>
      </c>
      <c r="F197" s="47">
        <v>1605.2</v>
      </c>
      <c r="G197" s="6">
        <f>F197/D197</f>
        <v>0.20955613577023499</v>
      </c>
      <c r="H197" s="105"/>
      <c r="I197" s="107"/>
      <c r="J197" s="110"/>
      <c r="K197" s="113"/>
      <c r="L197" s="61"/>
      <c r="M197" s="63"/>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c r="JI197" s="18"/>
      <c r="JJ197" s="18"/>
      <c r="JK197" s="18"/>
      <c r="JL197" s="18"/>
      <c r="JM197" s="18"/>
      <c r="JN197" s="18"/>
      <c r="JO197" s="18"/>
      <c r="JP197" s="18"/>
      <c r="JQ197" s="18"/>
      <c r="JR197" s="18"/>
      <c r="JS197" s="18"/>
      <c r="JT197" s="18"/>
      <c r="JU197" s="18"/>
      <c r="JV197" s="18"/>
      <c r="JW197" s="18"/>
      <c r="JX197" s="18"/>
      <c r="JY197" s="18"/>
      <c r="JZ197" s="18"/>
      <c r="KA197" s="18"/>
      <c r="KB197" s="18"/>
      <c r="KC197" s="18"/>
      <c r="KD197" s="18"/>
      <c r="KE197" s="18"/>
      <c r="KF197" s="18"/>
      <c r="KG197" s="18"/>
      <c r="KH197" s="18"/>
      <c r="KI197" s="18"/>
      <c r="KJ197" s="18"/>
      <c r="KK197" s="18"/>
      <c r="KL197" s="18"/>
      <c r="KM197" s="18"/>
      <c r="KN197" s="18"/>
      <c r="KO197" s="18"/>
      <c r="KP197" s="18"/>
      <c r="KQ197" s="18"/>
      <c r="KR197" s="18"/>
      <c r="KS197" s="18"/>
      <c r="KT197" s="18"/>
      <c r="KU197" s="18"/>
      <c r="KV197" s="18"/>
      <c r="KW197" s="18"/>
      <c r="KX197" s="18"/>
      <c r="KY197" s="18"/>
      <c r="KZ197" s="18"/>
      <c r="LA197" s="18"/>
      <c r="LB197" s="18"/>
      <c r="LC197" s="18"/>
      <c r="LD197" s="18"/>
      <c r="LE197" s="18"/>
      <c r="LF197" s="18"/>
      <c r="LG197" s="18"/>
      <c r="LH197" s="18"/>
      <c r="LI197" s="18"/>
      <c r="LJ197" s="18"/>
      <c r="LK197" s="18"/>
      <c r="LL197" s="18"/>
      <c r="LM197" s="18"/>
      <c r="LN197" s="18"/>
      <c r="LO197" s="18"/>
      <c r="LP197" s="18"/>
      <c r="LQ197" s="18"/>
      <c r="LR197" s="18"/>
      <c r="LS197" s="18"/>
      <c r="LT197" s="18"/>
      <c r="LU197" s="18"/>
      <c r="LV197" s="18"/>
      <c r="LW197" s="18"/>
      <c r="LX197" s="18"/>
      <c r="LY197" s="18"/>
      <c r="LZ197" s="18"/>
      <c r="MA197" s="18"/>
      <c r="MB197" s="18"/>
      <c r="MC197" s="18"/>
      <c r="MD197" s="18"/>
      <c r="ME197" s="18"/>
      <c r="MF197" s="18"/>
      <c r="MG197" s="18"/>
      <c r="MH197" s="18"/>
      <c r="MI197" s="18"/>
      <c r="MJ197" s="18"/>
      <c r="MK197" s="18"/>
      <c r="ML197" s="18"/>
      <c r="MM197" s="18"/>
      <c r="MN197" s="18"/>
      <c r="MO197" s="18"/>
      <c r="MP197" s="18"/>
      <c r="MQ197" s="18"/>
      <c r="MR197" s="18"/>
      <c r="MS197" s="18"/>
      <c r="MT197" s="18"/>
      <c r="MU197" s="18"/>
      <c r="MV197" s="18"/>
      <c r="MW197" s="18"/>
      <c r="MX197" s="18"/>
      <c r="MY197" s="18"/>
      <c r="MZ197" s="18"/>
      <c r="NA197" s="18"/>
      <c r="NB197" s="18"/>
      <c r="NC197" s="18"/>
      <c r="ND197" s="18"/>
      <c r="NE197" s="18"/>
      <c r="NF197" s="18"/>
      <c r="NG197" s="18"/>
      <c r="NH197" s="18"/>
      <c r="NI197" s="18"/>
      <c r="NJ197" s="18"/>
      <c r="NK197" s="18"/>
      <c r="NL197" s="18"/>
      <c r="NM197" s="18"/>
      <c r="NN197" s="18"/>
      <c r="NO197" s="18"/>
      <c r="NP197" s="18"/>
      <c r="NQ197" s="18"/>
      <c r="NR197" s="18"/>
      <c r="NS197" s="18"/>
      <c r="NT197" s="18"/>
      <c r="NU197" s="18"/>
      <c r="NV197" s="18"/>
      <c r="NW197" s="18"/>
      <c r="NX197" s="18"/>
      <c r="NY197" s="18"/>
      <c r="NZ197" s="18"/>
      <c r="OA197" s="18"/>
      <c r="OB197" s="18"/>
      <c r="OC197" s="18"/>
      <c r="OD197" s="18"/>
      <c r="OE197" s="18"/>
      <c r="OF197" s="18"/>
      <c r="OG197" s="18"/>
      <c r="OH197" s="18"/>
      <c r="OI197" s="18"/>
      <c r="OJ197" s="18"/>
      <c r="OK197" s="18"/>
      <c r="OL197" s="18"/>
      <c r="OM197" s="18"/>
      <c r="ON197" s="18"/>
      <c r="OO197" s="18"/>
      <c r="OP197" s="18"/>
      <c r="OQ197" s="18"/>
      <c r="OR197" s="18"/>
      <c r="OS197" s="18"/>
      <c r="OT197" s="18"/>
      <c r="OU197" s="18"/>
      <c r="OV197" s="18"/>
      <c r="OW197" s="18"/>
      <c r="OX197" s="18"/>
      <c r="OY197" s="18"/>
      <c r="OZ197" s="18"/>
      <c r="PA197" s="18"/>
      <c r="PB197" s="18"/>
      <c r="PC197" s="18"/>
      <c r="PD197" s="18"/>
      <c r="PE197" s="18"/>
      <c r="PF197" s="18"/>
      <c r="PG197" s="18"/>
      <c r="PH197" s="18"/>
      <c r="PI197" s="18"/>
      <c r="PJ197" s="18"/>
      <c r="PK197" s="18"/>
      <c r="PL197" s="18"/>
      <c r="PM197" s="18"/>
      <c r="PN197" s="18"/>
      <c r="PO197" s="18"/>
      <c r="PP197" s="18"/>
      <c r="PQ197" s="18"/>
      <c r="PR197" s="18"/>
      <c r="PS197" s="18"/>
      <c r="PT197" s="18"/>
      <c r="PU197" s="18"/>
      <c r="PV197" s="18"/>
      <c r="PW197" s="18"/>
      <c r="PX197" s="18"/>
      <c r="PY197" s="18"/>
      <c r="PZ197" s="18"/>
      <c r="QA197" s="18"/>
      <c r="QB197" s="18"/>
      <c r="QC197" s="18"/>
      <c r="QD197" s="18"/>
      <c r="QE197" s="18"/>
      <c r="QF197" s="18"/>
      <c r="QG197" s="18"/>
      <c r="QH197" s="18"/>
      <c r="QI197" s="18"/>
      <c r="QJ197" s="18"/>
      <c r="QK197" s="18"/>
      <c r="QL197" s="18"/>
      <c r="QM197" s="18"/>
      <c r="QN197" s="18"/>
      <c r="QO197" s="18"/>
      <c r="QP197" s="18"/>
      <c r="QQ197" s="18"/>
      <c r="QR197" s="18"/>
      <c r="QS197" s="18"/>
      <c r="QT197" s="18"/>
      <c r="QU197" s="18"/>
      <c r="QV197" s="18"/>
      <c r="QW197" s="18"/>
      <c r="QX197" s="18"/>
      <c r="QY197" s="18"/>
      <c r="QZ197" s="18"/>
      <c r="RA197" s="18"/>
      <c r="RB197" s="18"/>
      <c r="RC197" s="18"/>
      <c r="RD197" s="18"/>
      <c r="RE197" s="18"/>
      <c r="RF197" s="18"/>
      <c r="RG197" s="18"/>
      <c r="RH197" s="18"/>
      <c r="RI197" s="18"/>
      <c r="RJ197" s="18"/>
      <c r="RK197" s="18"/>
      <c r="RL197" s="18"/>
      <c r="RM197" s="18"/>
      <c r="RN197" s="18"/>
      <c r="RO197" s="18"/>
      <c r="RP197" s="18"/>
      <c r="RQ197" s="18"/>
      <c r="RR197" s="18"/>
      <c r="RS197" s="18"/>
      <c r="RT197" s="18"/>
      <c r="RU197" s="18"/>
      <c r="RV197" s="18"/>
      <c r="RW197" s="18"/>
      <c r="RX197" s="18"/>
      <c r="RY197" s="18"/>
      <c r="RZ197" s="18"/>
      <c r="SA197" s="18"/>
      <c r="SB197" s="18"/>
    </row>
    <row r="198" spans="1:496" s="19" customFormat="1" ht="16.5" customHeight="1" outlineLevel="2">
      <c r="A198" s="103"/>
      <c r="B198" s="104"/>
      <c r="C198" s="44" t="s">
        <v>7</v>
      </c>
      <c r="D198" s="47">
        <v>0</v>
      </c>
      <c r="E198" s="47">
        <v>0</v>
      </c>
      <c r="F198" s="47">
        <v>0</v>
      </c>
      <c r="G198" s="6"/>
      <c r="H198" s="105"/>
      <c r="I198" s="107"/>
      <c r="J198" s="110"/>
      <c r="K198" s="113"/>
      <c r="L198" s="61"/>
      <c r="M198" s="63"/>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c r="GU198" s="18"/>
      <c r="GV198" s="18"/>
      <c r="GW198" s="18"/>
      <c r="GX198" s="18"/>
      <c r="GY198" s="18"/>
      <c r="GZ198" s="18"/>
      <c r="HA198" s="18"/>
      <c r="HB198" s="18"/>
      <c r="HC198" s="18"/>
      <c r="HD198" s="18"/>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c r="JI198" s="18"/>
      <c r="JJ198" s="18"/>
      <c r="JK198" s="18"/>
      <c r="JL198" s="18"/>
      <c r="JM198" s="18"/>
      <c r="JN198" s="18"/>
      <c r="JO198" s="18"/>
      <c r="JP198" s="18"/>
      <c r="JQ198" s="18"/>
      <c r="JR198" s="18"/>
      <c r="JS198" s="18"/>
      <c r="JT198" s="18"/>
      <c r="JU198" s="18"/>
      <c r="JV198" s="18"/>
      <c r="JW198" s="18"/>
      <c r="JX198" s="18"/>
      <c r="JY198" s="18"/>
      <c r="JZ198" s="18"/>
      <c r="KA198" s="18"/>
      <c r="KB198" s="18"/>
      <c r="KC198" s="18"/>
      <c r="KD198" s="18"/>
      <c r="KE198" s="18"/>
      <c r="KF198" s="18"/>
      <c r="KG198" s="18"/>
      <c r="KH198" s="18"/>
      <c r="KI198" s="18"/>
      <c r="KJ198" s="18"/>
      <c r="KK198" s="18"/>
      <c r="KL198" s="18"/>
      <c r="KM198" s="18"/>
      <c r="KN198" s="18"/>
      <c r="KO198" s="18"/>
      <c r="KP198" s="18"/>
      <c r="KQ198" s="18"/>
      <c r="KR198" s="18"/>
      <c r="KS198" s="18"/>
      <c r="KT198" s="18"/>
      <c r="KU198" s="18"/>
      <c r="KV198" s="18"/>
      <c r="KW198" s="18"/>
      <c r="KX198" s="18"/>
      <c r="KY198" s="18"/>
      <c r="KZ198" s="18"/>
      <c r="LA198" s="18"/>
      <c r="LB198" s="18"/>
      <c r="LC198" s="18"/>
      <c r="LD198" s="18"/>
      <c r="LE198" s="18"/>
      <c r="LF198" s="18"/>
      <c r="LG198" s="18"/>
      <c r="LH198" s="18"/>
      <c r="LI198" s="18"/>
      <c r="LJ198" s="18"/>
      <c r="LK198" s="18"/>
      <c r="LL198" s="18"/>
      <c r="LM198" s="18"/>
      <c r="LN198" s="18"/>
      <c r="LO198" s="18"/>
      <c r="LP198" s="18"/>
      <c r="LQ198" s="18"/>
      <c r="LR198" s="18"/>
      <c r="LS198" s="18"/>
      <c r="LT198" s="18"/>
      <c r="LU198" s="18"/>
      <c r="LV198" s="18"/>
      <c r="LW198" s="18"/>
      <c r="LX198" s="18"/>
      <c r="LY198" s="18"/>
      <c r="LZ198" s="18"/>
      <c r="MA198" s="18"/>
      <c r="MB198" s="18"/>
      <c r="MC198" s="18"/>
      <c r="MD198" s="18"/>
      <c r="ME198" s="18"/>
      <c r="MF198" s="18"/>
      <c r="MG198" s="18"/>
      <c r="MH198" s="18"/>
      <c r="MI198" s="18"/>
      <c r="MJ198" s="18"/>
      <c r="MK198" s="18"/>
      <c r="ML198" s="18"/>
      <c r="MM198" s="18"/>
      <c r="MN198" s="18"/>
      <c r="MO198" s="18"/>
      <c r="MP198" s="18"/>
      <c r="MQ198" s="18"/>
      <c r="MR198" s="18"/>
      <c r="MS198" s="18"/>
      <c r="MT198" s="18"/>
      <c r="MU198" s="18"/>
      <c r="MV198" s="18"/>
      <c r="MW198" s="18"/>
      <c r="MX198" s="18"/>
      <c r="MY198" s="18"/>
      <c r="MZ198" s="18"/>
      <c r="NA198" s="18"/>
      <c r="NB198" s="18"/>
      <c r="NC198" s="18"/>
      <c r="ND198" s="18"/>
      <c r="NE198" s="18"/>
      <c r="NF198" s="18"/>
      <c r="NG198" s="18"/>
      <c r="NH198" s="18"/>
      <c r="NI198" s="18"/>
      <c r="NJ198" s="18"/>
      <c r="NK198" s="18"/>
      <c r="NL198" s="18"/>
      <c r="NM198" s="18"/>
      <c r="NN198" s="18"/>
      <c r="NO198" s="18"/>
      <c r="NP198" s="18"/>
      <c r="NQ198" s="18"/>
      <c r="NR198" s="18"/>
      <c r="NS198" s="18"/>
      <c r="NT198" s="18"/>
      <c r="NU198" s="18"/>
      <c r="NV198" s="18"/>
      <c r="NW198" s="18"/>
      <c r="NX198" s="18"/>
      <c r="NY198" s="18"/>
      <c r="NZ198" s="18"/>
      <c r="OA198" s="18"/>
      <c r="OB198" s="18"/>
      <c r="OC198" s="18"/>
      <c r="OD198" s="18"/>
      <c r="OE198" s="18"/>
      <c r="OF198" s="18"/>
      <c r="OG198" s="18"/>
      <c r="OH198" s="18"/>
      <c r="OI198" s="18"/>
      <c r="OJ198" s="18"/>
      <c r="OK198" s="18"/>
      <c r="OL198" s="18"/>
      <c r="OM198" s="18"/>
      <c r="ON198" s="18"/>
      <c r="OO198" s="18"/>
      <c r="OP198" s="18"/>
      <c r="OQ198" s="18"/>
      <c r="OR198" s="18"/>
      <c r="OS198" s="18"/>
      <c r="OT198" s="18"/>
      <c r="OU198" s="18"/>
      <c r="OV198" s="18"/>
      <c r="OW198" s="18"/>
      <c r="OX198" s="18"/>
      <c r="OY198" s="18"/>
      <c r="OZ198" s="18"/>
      <c r="PA198" s="18"/>
      <c r="PB198" s="18"/>
      <c r="PC198" s="18"/>
      <c r="PD198" s="18"/>
      <c r="PE198" s="18"/>
      <c r="PF198" s="18"/>
      <c r="PG198" s="18"/>
      <c r="PH198" s="18"/>
      <c r="PI198" s="18"/>
      <c r="PJ198" s="18"/>
      <c r="PK198" s="18"/>
      <c r="PL198" s="18"/>
      <c r="PM198" s="18"/>
      <c r="PN198" s="18"/>
      <c r="PO198" s="18"/>
      <c r="PP198" s="18"/>
      <c r="PQ198" s="18"/>
      <c r="PR198" s="18"/>
      <c r="PS198" s="18"/>
      <c r="PT198" s="18"/>
      <c r="PU198" s="18"/>
      <c r="PV198" s="18"/>
      <c r="PW198" s="18"/>
      <c r="PX198" s="18"/>
      <c r="PY198" s="18"/>
      <c r="PZ198" s="18"/>
      <c r="QA198" s="18"/>
      <c r="QB198" s="18"/>
      <c r="QC198" s="18"/>
      <c r="QD198" s="18"/>
      <c r="QE198" s="18"/>
      <c r="QF198" s="18"/>
      <c r="QG198" s="18"/>
      <c r="QH198" s="18"/>
      <c r="QI198" s="18"/>
      <c r="QJ198" s="18"/>
      <c r="QK198" s="18"/>
      <c r="QL198" s="18"/>
      <c r="QM198" s="18"/>
      <c r="QN198" s="18"/>
      <c r="QO198" s="18"/>
      <c r="QP198" s="18"/>
      <c r="QQ198" s="18"/>
      <c r="QR198" s="18"/>
      <c r="QS198" s="18"/>
      <c r="QT198" s="18"/>
      <c r="QU198" s="18"/>
      <c r="QV198" s="18"/>
      <c r="QW198" s="18"/>
      <c r="QX198" s="18"/>
      <c r="QY198" s="18"/>
      <c r="QZ198" s="18"/>
      <c r="RA198" s="18"/>
      <c r="RB198" s="18"/>
      <c r="RC198" s="18"/>
      <c r="RD198" s="18"/>
      <c r="RE198" s="18"/>
      <c r="RF198" s="18"/>
      <c r="RG198" s="18"/>
      <c r="RH198" s="18"/>
      <c r="RI198" s="18"/>
      <c r="RJ198" s="18"/>
      <c r="RK198" s="18"/>
      <c r="RL198" s="18"/>
      <c r="RM198" s="18"/>
      <c r="RN198" s="18"/>
      <c r="RO198" s="18"/>
      <c r="RP198" s="18"/>
      <c r="RQ198" s="18"/>
      <c r="RR198" s="18"/>
      <c r="RS198" s="18"/>
      <c r="RT198" s="18"/>
      <c r="RU198" s="18"/>
      <c r="RV198" s="18"/>
      <c r="RW198" s="18"/>
      <c r="RX198" s="18"/>
      <c r="RY198" s="18"/>
      <c r="RZ198" s="18"/>
      <c r="SA198" s="18"/>
      <c r="SB198" s="18"/>
    </row>
    <row r="199" spans="1:496" s="19" customFormat="1" ht="16.5" customHeight="1" outlineLevel="2">
      <c r="A199" s="103"/>
      <c r="B199" s="104"/>
      <c r="C199" s="44" t="s">
        <v>8</v>
      </c>
      <c r="D199" s="47">
        <v>0</v>
      </c>
      <c r="E199" s="47">
        <v>0</v>
      </c>
      <c r="F199" s="47">
        <v>0</v>
      </c>
      <c r="G199" s="6"/>
      <c r="H199" s="105"/>
      <c r="I199" s="107"/>
      <c r="J199" s="110"/>
      <c r="K199" s="113"/>
      <c r="L199" s="61"/>
      <c r="M199" s="63"/>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c r="GQ199" s="18"/>
      <c r="GR199" s="18"/>
      <c r="GS199" s="18"/>
      <c r="GT199" s="18"/>
      <c r="GU199" s="18"/>
      <c r="GV199" s="18"/>
      <c r="GW199" s="18"/>
      <c r="GX199" s="18"/>
      <c r="GY199" s="18"/>
      <c r="GZ199" s="18"/>
      <c r="HA199" s="18"/>
      <c r="HB199" s="18"/>
      <c r="HC199" s="18"/>
      <c r="HD199" s="18"/>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c r="JI199" s="18"/>
      <c r="JJ199" s="18"/>
      <c r="JK199" s="18"/>
      <c r="JL199" s="18"/>
      <c r="JM199" s="18"/>
      <c r="JN199" s="18"/>
      <c r="JO199" s="18"/>
      <c r="JP199" s="18"/>
      <c r="JQ199" s="18"/>
      <c r="JR199" s="18"/>
      <c r="JS199" s="18"/>
      <c r="JT199" s="18"/>
      <c r="JU199" s="18"/>
      <c r="JV199" s="18"/>
      <c r="JW199" s="18"/>
      <c r="JX199" s="18"/>
      <c r="JY199" s="18"/>
      <c r="JZ199" s="18"/>
      <c r="KA199" s="18"/>
      <c r="KB199" s="18"/>
      <c r="KC199" s="18"/>
      <c r="KD199" s="18"/>
      <c r="KE199" s="18"/>
      <c r="KF199" s="18"/>
      <c r="KG199" s="18"/>
      <c r="KH199" s="18"/>
      <c r="KI199" s="18"/>
      <c r="KJ199" s="18"/>
      <c r="KK199" s="18"/>
      <c r="KL199" s="18"/>
      <c r="KM199" s="18"/>
      <c r="KN199" s="18"/>
      <c r="KO199" s="18"/>
      <c r="KP199" s="18"/>
      <c r="KQ199" s="18"/>
      <c r="KR199" s="18"/>
      <c r="KS199" s="18"/>
      <c r="KT199" s="18"/>
      <c r="KU199" s="18"/>
      <c r="KV199" s="18"/>
      <c r="KW199" s="18"/>
      <c r="KX199" s="18"/>
      <c r="KY199" s="18"/>
      <c r="KZ199" s="18"/>
      <c r="LA199" s="18"/>
      <c r="LB199" s="18"/>
      <c r="LC199" s="18"/>
      <c r="LD199" s="18"/>
      <c r="LE199" s="18"/>
      <c r="LF199" s="18"/>
      <c r="LG199" s="18"/>
      <c r="LH199" s="18"/>
      <c r="LI199" s="18"/>
      <c r="LJ199" s="18"/>
      <c r="LK199" s="18"/>
      <c r="LL199" s="18"/>
      <c r="LM199" s="18"/>
      <c r="LN199" s="18"/>
      <c r="LO199" s="18"/>
      <c r="LP199" s="18"/>
      <c r="LQ199" s="18"/>
      <c r="LR199" s="18"/>
      <c r="LS199" s="18"/>
      <c r="LT199" s="18"/>
      <c r="LU199" s="18"/>
      <c r="LV199" s="18"/>
      <c r="LW199" s="18"/>
      <c r="LX199" s="18"/>
      <c r="LY199" s="18"/>
      <c r="LZ199" s="18"/>
      <c r="MA199" s="18"/>
      <c r="MB199" s="18"/>
      <c r="MC199" s="18"/>
      <c r="MD199" s="18"/>
      <c r="ME199" s="18"/>
      <c r="MF199" s="18"/>
      <c r="MG199" s="18"/>
      <c r="MH199" s="18"/>
      <c r="MI199" s="18"/>
      <c r="MJ199" s="18"/>
      <c r="MK199" s="18"/>
      <c r="ML199" s="18"/>
      <c r="MM199" s="18"/>
      <c r="MN199" s="18"/>
      <c r="MO199" s="18"/>
      <c r="MP199" s="18"/>
      <c r="MQ199" s="18"/>
      <c r="MR199" s="18"/>
      <c r="MS199" s="18"/>
      <c r="MT199" s="18"/>
      <c r="MU199" s="18"/>
      <c r="MV199" s="18"/>
      <c r="MW199" s="18"/>
      <c r="MX199" s="18"/>
      <c r="MY199" s="18"/>
      <c r="MZ199" s="18"/>
      <c r="NA199" s="18"/>
      <c r="NB199" s="18"/>
      <c r="NC199" s="18"/>
      <c r="ND199" s="18"/>
      <c r="NE199" s="18"/>
      <c r="NF199" s="18"/>
      <c r="NG199" s="18"/>
      <c r="NH199" s="18"/>
      <c r="NI199" s="18"/>
      <c r="NJ199" s="18"/>
      <c r="NK199" s="18"/>
      <c r="NL199" s="18"/>
      <c r="NM199" s="18"/>
      <c r="NN199" s="18"/>
      <c r="NO199" s="18"/>
      <c r="NP199" s="18"/>
      <c r="NQ199" s="18"/>
      <c r="NR199" s="18"/>
      <c r="NS199" s="18"/>
      <c r="NT199" s="18"/>
      <c r="NU199" s="18"/>
      <c r="NV199" s="18"/>
      <c r="NW199" s="18"/>
      <c r="NX199" s="18"/>
      <c r="NY199" s="18"/>
      <c r="NZ199" s="18"/>
      <c r="OA199" s="18"/>
      <c r="OB199" s="18"/>
      <c r="OC199" s="18"/>
      <c r="OD199" s="18"/>
      <c r="OE199" s="18"/>
      <c r="OF199" s="18"/>
      <c r="OG199" s="18"/>
      <c r="OH199" s="18"/>
      <c r="OI199" s="18"/>
      <c r="OJ199" s="18"/>
      <c r="OK199" s="18"/>
      <c r="OL199" s="18"/>
      <c r="OM199" s="18"/>
      <c r="ON199" s="18"/>
      <c r="OO199" s="18"/>
      <c r="OP199" s="18"/>
      <c r="OQ199" s="18"/>
      <c r="OR199" s="18"/>
      <c r="OS199" s="18"/>
      <c r="OT199" s="18"/>
      <c r="OU199" s="18"/>
      <c r="OV199" s="18"/>
      <c r="OW199" s="18"/>
      <c r="OX199" s="18"/>
      <c r="OY199" s="18"/>
      <c r="OZ199" s="18"/>
      <c r="PA199" s="18"/>
      <c r="PB199" s="18"/>
      <c r="PC199" s="18"/>
      <c r="PD199" s="18"/>
      <c r="PE199" s="18"/>
      <c r="PF199" s="18"/>
      <c r="PG199" s="18"/>
      <c r="PH199" s="18"/>
      <c r="PI199" s="18"/>
      <c r="PJ199" s="18"/>
      <c r="PK199" s="18"/>
      <c r="PL199" s="18"/>
      <c r="PM199" s="18"/>
      <c r="PN199" s="18"/>
      <c r="PO199" s="18"/>
      <c r="PP199" s="18"/>
      <c r="PQ199" s="18"/>
      <c r="PR199" s="18"/>
      <c r="PS199" s="18"/>
      <c r="PT199" s="18"/>
      <c r="PU199" s="18"/>
      <c r="PV199" s="18"/>
      <c r="PW199" s="18"/>
      <c r="PX199" s="18"/>
      <c r="PY199" s="18"/>
      <c r="PZ199" s="18"/>
      <c r="QA199" s="18"/>
      <c r="QB199" s="18"/>
      <c r="QC199" s="18"/>
      <c r="QD199" s="18"/>
      <c r="QE199" s="18"/>
      <c r="QF199" s="18"/>
      <c r="QG199" s="18"/>
      <c r="QH199" s="18"/>
      <c r="QI199" s="18"/>
      <c r="QJ199" s="18"/>
      <c r="QK199" s="18"/>
      <c r="QL199" s="18"/>
      <c r="QM199" s="18"/>
      <c r="QN199" s="18"/>
      <c r="QO199" s="18"/>
      <c r="QP199" s="18"/>
      <c r="QQ199" s="18"/>
      <c r="QR199" s="18"/>
      <c r="QS199" s="18"/>
      <c r="QT199" s="18"/>
      <c r="QU199" s="18"/>
      <c r="QV199" s="18"/>
      <c r="QW199" s="18"/>
      <c r="QX199" s="18"/>
      <c r="QY199" s="18"/>
      <c r="QZ199" s="18"/>
      <c r="RA199" s="18"/>
      <c r="RB199" s="18"/>
      <c r="RC199" s="18"/>
      <c r="RD199" s="18"/>
      <c r="RE199" s="18"/>
      <c r="RF199" s="18"/>
      <c r="RG199" s="18"/>
      <c r="RH199" s="18"/>
      <c r="RI199" s="18"/>
      <c r="RJ199" s="18"/>
      <c r="RK199" s="18"/>
      <c r="RL199" s="18"/>
      <c r="RM199" s="18"/>
      <c r="RN199" s="18"/>
      <c r="RO199" s="18"/>
      <c r="RP199" s="18"/>
      <c r="RQ199" s="18"/>
      <c r="RR199" s="18"/>
      <c r="RS199" s="18"/>
      <c r="RT199" s="18"/>
      <c r="RU199" s="18"/>
      <c r="RV199" s="18"/>
      <c r="RW199" s="18"/>
      <c r="RX199" s="18"/>
      <c r="RY199" s="18"/>
      <c r="RZ199" s="18"/>
      <c r="SA199" s="18"/>
      <c r="SB199" s="18"/>
    </row>
    <row r="200" spans="1:496" s="19" customFormat="1" ht="63.75" customHeight="1" outlineLevel="2">
      <c r="A200" s="103"/>
      <c r="B200" s="104"/>
      <c r="C200" s="44" t="s">
        <v>9</v>
      </c>
      <c r="D200" s="47">
        <v>0</v>
      </c>
      <c r="E200" s="47">
        <v>0</v>
      </c>
      <c r="F200" s="47">
        <v>0</v>
      </c>
      <c r="G200" s="5"/>
      <c r="H200" s="105"/>
      <c r="I200" s="108"/>
      <c r="J200" s="111"/>
      <c r="K200" s="114"/>
      <c r="L200" s="62"/>
      <c r="M200" s="63"/>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c r="GQ200" s="18"/>
      <c r="GR200" s="18"/>
      <c r="GS200" s="18"/>
      <c r="GT200" s="18"/>
      <c r="GU200" s="18"/>
      <c r="GV200" s="18"/>
      <c r="GW200" s="18"/>
      <c r="GX200" s="18"/>
      <c r="GY200" s="18"/>
      <c r="GZ200" s="18"/>
      <c r="HA200" s="18"/>
      <c r="HB200" s="18"/>
      <c r="HC200" s="18"/>
      <c r="HD200" s="18"/>
      <c r="HE200" s="18"/>
      <c r="HF200" s="18"/>
      <c r="HG200" s="18"/>
      <c r="HH200" s="18"/>
      <c r="HI200" s="18"/>
      <c r="HJ200" s="18"/>
      <c r="HK200" s="18"/>
      <c r="HL200" s="18"/>
      <c r="HM200" s="18"/>
      <c r="HN200" s="18"/>
      <c r="HO200" s="18"/>
      <c r="HP200" s="18"/>
      <c r="HQ200" s="18"/>
      <c r="HR200" s="18"/>
      <c r="HS200" s="18"/>
      <c r="HT200" s="18"/>
      <c r="HU200" s="18"/>
      <c r="HV200" s="18"/>
      <c r="HW200" s="18"/>
      <c r="HX200" s="18"/>
      <c r="HY200" s="18"/>
      <c r="HZ200" s="18"/>
      <c r="IA200" s="18"/>
      <c r="IB200" s="18"/>
      <c r="IC200" s="18"/>
      <c r="ID200" s="18"/>
      <c r="IE200" s="18"/>
      <c r="IF200" s="18"/>
      <c r="IG200" s="18"/>
      <c r="IH200" s="18"/>
      <c r="II200" s="18"/>
      <c r="IJ200" s="18"/>
      <c r="IK200" s="18"/>
      <c r="IL200" s="18"/>
      <c r="IM200" s="18"/>
      <c r="IN200" s="18"/>
      <c r="IO200" s="18"/>
      <c r="IP200" s="18"/>
      <c r="IQ200" s="18"/>
      <c r="IR200" s="18"/>
      <c r="IS200" s="18"/>
      <c r="IT200" s="18"/>
      <c r="IU200" s="18"/>
      <c r="IV200" s="18"/>
      <c r="IW200" s="18"/>
      <c r="IX200" s="18"/>
      <c r="IY200" s="18"/>
      <c r="IZ200" s="18"/>
      <c r="JA200" s="18"/>
      <c r="JB200" s="18"/>
      <c r="JC200" s="18"/>
      <c r="JD200" s="18"/>
      <c r="JE200" s="18"/>
      <c r="JF200" s="18"/>
      <c r="JG200" s="18"/>
      <c r="JH200" s="18"/>
      <c r="JI200" s="18"/>
      <c r="JJ200" s="18"/>
      <c r="JK200" s="18"/>
      <c r="JL200" s="18"/>
      <c r="JM200" s="18"/>
      <c r="JN200" s="18"/>
      <c r="JO200" s="18"/>
      <c r="JP200" s="18"/>
      <c r="JQ200" s="18"/>
      <c r="JR200" s="18"/>
      <c r="JS200" s="18"/>
      <c r="JT200" s="18"/>
      <c r="JU200" s="18"/>
      <c r="JV200" s="18"/>
      <c r="JW200" s="18"/>
      <c r="JX200" s="18"/>
      <c r="JY200" s="18"/>
      <c r="JZ200" s="18"/>
      <c r="KA200" s="18"/>
      <c r="KB200" s="18"/>
      <c r="KC200" s="18"/>
      <c r="KD200" s="18"/>
      <c r="KE200" s="18"/>
      <c r="KF200" s="18"/>
      <c r="KG200" s="18"/>
      <c r="KH200" s="18"/>
      <c r="KI200" s="18"/>
      <c r="KJ200" s="18"/>
      <c r="KK200" s="18"/>
      <c r="KL200" s="18"/>
      <c r="KM200" s="18"/>
      <c r="KN200" s="18"/>
      <c r="KO200" s="18"/>
      <c r="KP200" s="18"/>
      <c r="KQ200" s="18"/>
      <c r="KR200" s="18"/>
      <c r="KS200" s="18"/>
      <c r="KT200" s="18"/>
      <c r="KU200" s="18"/>
      <c r="KV200" s="18"/>
      <c r="KW200" s="18"/>
      <c r="KX200" s="18"/>
      <c r="KY200" s="18"/>
      <c r="KZ200" s="18"/>
      <c r="LA200" s="18"/>
      <c r="LB200" s="18"/>
      <c r="LC200" s="18"/>
      <c r="LD200" s="18"/>
      <c r="LE200" s="18"/>
      <c r="LF200" s="18"/>
      <c r="LG200" s="18"/>
      <c r="LH200" s="18"/>
      <c r="LI200" s="18"/>
      <c r="LJ200" s="18"/>
      <c r="LK200" s="18"/>
      <c r="LL200" s="18"/>
      <c r="LM200" s="18"/>
      <c r="LN200" s="18"/>
      <c r="LO200" s="18"/>
      <c r="LP200" s="18"/>
      <c r="LQ200" s="18"/>
      <c r="LR200" s="18"/>
      <c r="LS200" s="18"/>
      <c r="LT200" s="18"/>
      <c r="LU200" s="18"/>
      <c r="LV200" s="18"/>
      <c r="LW200" s="18"/>
      <c r="LX200" s="18"/>
      <c r="LY200" s="18"/>
      <c r="LZ200" s="18"/>
      <c r="MA200" s="18"/>
      <c r="MB200" s="18"/>
      <c r="MC200" s="18"/>
      <c r="MD200" s="18"/>
      <c r="ME200" s="18"/>
      <c r="MF200" s="18"/>
      <c r="MG200" s="18"/>
      <c r="MH200" s="18"/>
      <c r="MI200" s="18"/>
      <c r="MJ200" s="18"/>
      <c r="MK200" s="18"/>
      <c r="ML200" s="18"/>
      <c r="MM200" s="18"/>
      <c r="MN200" s="18"/>
      <c r="MO200" s="18"/>
      <c r="MP200" s="18"/>
      <c r="MQ200" s="18"/>
      <c r="MR200" s="18"/>
      <c r="MS200" s="18"/>
      <c r="MT200" s="18"/>
      <c r="MU200" s="18"/>
      <c r="MV200" s="18"/>
      <c r="MW200" s="18"/>
      <c r="MX200" s="18"/>
      <c r="MY200" s="18"/>
      <c r="MZ200" s="18"/>
      <c r="NA200" s="18"/>
      <c r="NB200" s="18"/>
      <c r="NC200" s="18"/>
      <c r="ND200" s="18"/>
      <c r="NE200" s="18"/>
      <c r="NF200" s="18"/>
      <c r="NG200" s="18"/>
      <c r="NH200" s="18"/>
      <c r="NI200" s="18"/>
      <c r="NJ200" s="18"/>
      <c r="NK200" s="18"/>
      <c r="NL200" s="18"/>
      <c r="NM200" s="18"/>
      <c r="NN200" s="18"/>
      <c r="NO200" s="18"/>
      <c r="NP200" s="18"/>
      <c r="NQ200" s="18"/>
      <c r="NR200" s="18"/>
      <c r="NS200" s="18"/>
      <c r="NT200" s="18"/>
      <c r="NU200" s="18"/>
      <c r="NV200" s="18"/>
      <c r="NW200" s="18"/>
      <c r="NX200" s="18"/>
      <c r="NY200" s="18"/>
      <c r="NZ200" s="18"/>
      <c r="OA200" s="18"/>
      <c r="OB200" s="18"/>
      <c r="OC200" s="18"/>
      <c r="OD200" s="18"/>
      <c r="OE200" s="18"/>
      <c r="OF200" s="18"/>
      <c r="OG200" s="18"/>
      <c r="OH200" s="18"/>
      <c r="OI200" s="18"/>
      <c r="OJ200" s="18"/>
      <c r="OK200" s="18"/>
      <c r="OL200" s="18"/>
      <c r="OM200" s="18"/>
      <c r="ON200" s="18"/>
      <c r="OO200" s="18"/>
      <c r="OP200" s="18"/>
      <c r="OQ200" s="18"/>
      <c r="OR200" s="18"/>
      <c r="OS200" s="18"/>
      <c r="OT200" s="18"/>
      <c r="OU200" s="18"/>
      <c r="OV200" s="18"/>
      <c r="OW200" s="18"/>
      <c r="OX200" s="18"/>
      <c r="OY200" s="18"/>
      <c r="OZ200" s="18"/>
      <c r="PA200" s="18"/>
      <c r="PB200" s="18"/>
      <c r="PC200" s="18"/>
      <c r="PD200" s="18"/>
      <c r="PE200" s="18"/>
      <c r="PF200" s="18"/>
      <c r="PG200" s="18"/>
      <c r="PH200" s="18"/>
      <c r="PI200" s="18"/>
      <c r="PJ200" s="18"/>
      <c r="PK200" s="18"/>
      <c r="PL200" s="18"/>
      <c r="PM200" s="18"/>
      <c r="PN200" s="18"/>
      <c r="PO200" s="18"/>
      <c r="PP200" s="18"/>
      <c r="PQ200" s="18"/>
      <c r="PR200" s="18"/>
      <c r="PS200" s="18"/>
      <c r="PT200" s="18"/>
      <c r="PU200" s="18"/>
      <c r="PV200" s="18"/>
      <c r="PW200" s="18"/>
      <c r="PX200" s="18"/>
      <c r="PY200" s="18"/>
      <c r="PZ200" s="18"/>
      <c r="QA200" s="18"/>
      <c r="QB200" s="18"/>
      <c r="QC200" s="18"/>
      <c r="QD200" s="18"/>
      <c r="QE200" s="18"/>
      <c r="QF200" s="18"/>
      <c r="QG200" s="18"/>
      <c r="QH200" s="18"/>
      <c r="QI200" s="18"/>
      <c r="QJ200" s="18"/>
      <c r="QK200" s="18"/>
      <c r="QL200" s="18"/>
      <c r="QM200" s="18"/>
      <c r="QN200" s="18"/>
      <c r="QO200" s="18"/>
      <c r="QP200" s="18"/>
      <c r="QQ200" s="18"/>
      <c r="QR200" s="18"/>
      <c r="QS200" s="18"/>
      <c r="QT200" s="18"/>
      <c r="QU200" s="18"/>
      <c r="QV200" s="18"/>
      <c r="QW200" s="18"/>
      <c r="QX200" s="18"/>
      <c r="QY200" s="18"/>
      <c r="QZ200" s="18"/>
      <c r="RA200" s="18"/>
      <c r="RB200" s="18"/>
      <c r="RC200" s="18"/>
      <c r="RD200" s="18"/>
      <c r="RE200" s="18"/>
      <c r="RF200" s="18"/>
      <c r="RG200" s="18"/>
      <c r="RH200" s="18"/>
      <c r="RI200" s="18"/>
      <c r="RJ200" s="18"/>
      <c r="RK200" s="18"/>
      <c r="RL200" s="18"/>
      <c r="RM200" s="18"/>
      <c r="RN200" s="18"/>
      <c r="RO200" s="18"/>
      <c r="RP200" s="18"/>
      <c r="RQ200" s="18"/>
      <c r="RR200" s="18"/>
      <c r="RS200" s="18"/>
      <c r="RT200" s="18"/>
      <c r="RU200" s="18"/>
      <c r="RV200" s="18"/>
      <c r="RW200" s="18"/>
      <c r="RX200" s="18"/>
      <c r="RY200" s="18"/>
      <c r="RZ200" s="18"/>
      <c r="SA200" s="18"/>
      <c r="SB200" s="18"/>
    </row>
    <row r="201" spans="1:496" ht="14.25" customHeight="1" outlineLevel="1">
      <c r="A201" s="54" t="s">
        <v>204</v>
      </c>
      <c r="B201" s="55" t="s">
        <v>48</v>
      </c>
      <c r="C201" s="44" t="s">
        <v>5</v>
      </c>
      <c r="D201" s="47">
        <f>D202+D203+D204+D205</f>
        <v>1885.2600000000002</v>
      </c>
      <c r="E201" s="47">
        <f>E202+E203+E204+E205</f>
        <v>166.29</v>
      </c>
      <c r="F201" s="47">
        <f>F202+F203+F204+F205</f>
        <v>166.29</v>
      </c>
      <c r="G201" s="6">
        <f>F201/D201</f>
        <v>8.8205340377454561E-2</v>
      </c>
      <c r="H201" s="56"/>
      <c r="I201" s="43" t="s">
        <v>273</v>
      </c>
      <c r="J201" s="44">
        <f>J202+J203+J204</f>
        <v>7</v>
      </c>
      <c r="K201" s="63" t="s">
        <v>696</v>
      </c>
      <c r="L201" s="87"/>
      <c r="M201" s="87"/>
    </row>
    <row r="202" spans="1:496" ht="14.25" customHeight="1" outlineLevel="1">
      <c r="A202" s="54"/>
      <c r="B202" s="55"/>
      <c r="C202" s="44" t="s">
        <v>6</v>
      </c>
      <c r="D202" s="47">
        <f>D207+D212+D217+D222+D232+D237</f>
        <v>1261.1600000000001</v>
      </c>
      <c r="E202" s="47">
        <f>E207+E212+E217+E222+E232+E237</f>
        <v>166.29</v>
      </c>
      <c r="F202" s="47">
        <f>F207+F212+F217+F222+F232+F237</f>
        <v>166.29</v>
      </c>
      <c r="G202" s="6">
        <f>F202/D202</f>
        <v>0.13185480034254177</v>
      </c>
      <c r="H202" s="56"/>
      <c r="I202" s="43" t="s">
        <v>274</v>
      </c>
      <c r="J202" s="44">
        <v>1</v>
      </c>
      <c r="K202" s="63"/>
      <c r="L202" s="87"/>
      <c r="M202" s="87"/>
    </row>
    <row r="203" spans="1:496" ht="14.25" customHeight="1" outlineLevel="1">
      <c r="A203" s="54"/>
      <c r="B203" s="55"/>
      <c r="C203" s="44" t="s">
        <v>7</v>
      </c>
      <c r="D203" s="47">
        <f t="shared" ref="D203:F205" si="20">D208+D213+D218+D223+D233+D238</f>
        <v>171.2</v>
      </c>
      <c r="E203" s="47">
        <f t="shared" si="20"/>
        <v>0</v>
      </c>
      <c r="F203" s="47">
        <f t="shared" si="20"/>
        <v>0</v>
      </c>
      <c r="G203" s="6">
        <f>F203/D203</f>
        <v>0</v>
      </c>
      <c r="H203" s="56"/>
      <c r="I203" s="43" t="s">
        <v>275</v>
      </c>
      <c r="J203" s="44">
        <v>2</v>
      </c>
      <c r="K203" s="63"/>
      <c r="L203" s="87"/>
      <c r="M203" s="87"/>
    </row>
    <row r="204" spans="1:496" ht="14.25" customHeight="1" outlineLevel="1">
      <c r="A204" s="54"/>
      <c r="B204" s="55"/>
      <c r="C204" s="44" t="s">
        <v>8</v>
      </c>
      <c r="D204" s="47">
        <f t="shared" si="20"/>
        <v>0</v>
      </c>
      <c r="E204" s="47">
        <f t="shared" si="20"/>
        <v>0</v>
      </c>
      <c r="F204" s="47">
        <f t="shared" si="20"/>
        <v>0</v>
      </c>
      <c r="G204" s="6"/>
      <c r="H204" s="56"/>
      <c r="I204" s="43" t="s">
        <v>276</v>
      </c>
      <c r="J204" s="44">
        <v>4</v>
      </c>
      <c r="K204" s="63"/>
      <c r="L204" s="87"/>
      <c r="M204" s="87"/>
    </row>
    <row r="205" spans="1:496" ht="71.25" customHeight="1" outlineLevel="1">
      <c r="A205" s="54"/>
      <c r="B205" s="55"/>
      <c r="C205" s="44" t="s">
        <v>9</v>
      </c>
      <c r="D205" s="47">
        <f t="shared" si="20"/>
        <v>452.9</v>
      </c>
      <c r="E205" s="47">
        <f t="shared" si="20"/>
        <v>0</v>
      </c>
      <c r="F205" s="47">
        <f t="shared" si="20"/>
        <v>0</v>
      </c>
      <c r="G205" s="6">
        <f>F205/D205</f>
        <v>0</v>
      </c>
      <c r="H205" s="56"/>
      <c r="I205" s="43" t="s">
        <v>277</v>
      </c>
      <c r="J205" s="6">
        <f>(J202+0.5*J203)/J201</f>
        <v>0.2857142857142857</v>
      </c>
      <c r="K205" s="63"/>
      <c r="L205" s="87"/>
      <c r="M205" s="87"/>
    </row>
    <row r="206" spans="1:496" ht="15" customHeight="1" outlineLevel="2">
      <c r="A206" s="54" t="s">
        <v>205</v>
      </c>
      <c r="B206" s="56" t="s">
        <v>49</v>
      </c>
      <c r="C206" s="44" t="s">
        <v>5</v>
      </c>
      <c r="D206" s="47">
        <f>D207+D208+D209+D210</f>
        <v>450</v>
      </c>
      <c r="E206" s="47">
        <f>E207+E208+E209+E210</f>
        <v>0</v>
      </c>
      <c r="F206" s="47">
        <f>F207+F208+F209+F210</f>
        <v>0</v>
      </c>
      <c r="G206" s="6">
        <f>F206/D206</f>
        <v>0</v>
      </c>
      <c r="H206" s="56" t="s">
        <v>50</v>
      </c>
      <c r="I206" s="57" t="s">
        <v>580</v>
      </c>
      <c r="J206" s="50" t="s">
        <v>558</v>
      </c>
      <c r="K206" s="50" t="s">
        <v>442</v>
      </c>
      <c r="L206" s="50" t="s">
        <v>650</v>
      </c>
      <c r="M206" s="63">
        <v>833</v>
      </c>
    </row>
    <row r="207" spans="1:496" ht="15" customHeight="1" outlineLevel="2">
      <c r="A207" s="54"/>
      <c r="B207" s="56"/>
      <c r="C207" s="44" t="s">
        <v>6</v>
      </c>
      <c r="D207" s="47">
        <v>450</v>
      </c>
      <c r="E207" s="47">
        <v>0</v>
      </c>
      <c r="F207" s="47">
        <v>0</v>
      </c>
      <c r="G207" s="6">
        <f>F207/D207</f>
        <v>0</v>
      </c>
      <c r="H207" s="56"/>
      <c r="I207" s="58"/>
      <c r="J207" s="51"/>
      <c r="K207" s="51"/>
      <c r="L207" s="153"/>
      <c r="M207" s="63"/>
    </row>
    <row r="208" spans="1:496" ht="15" customHeight="1" outlineLevel="2">
      <c r="A208" s="54"/>
      <c r="B208" s="56"/>
      <c r="C208" s="44" t="s">
        <v>7</v>
      </c>
      <c r="D208" s="47">
        <v>0</v>
      </c>
      <c r="E208" s="47">
        <v>0</v>
      </c>
      <c r="F208" s="47">
        <v>0</v>
      </c>
      <c r="G208" s="6"/>
      <c r="H208" s="56"/>
      <c r="I208" s="58"/>
      <c r="J208" s="51"/>
      <c r="K208" s="51"/>
      <c r="L208" s="153"/>
      <c r="M208" s="63"/>
    </row>
    <row r="209" spans="1:496" ht="15" customHeight="1" outlineLevel="2">
      <c r="A209" s="54"/>
      <c r="B209" s="56"/>
      <c r="C209" s="44" t="s">
        <v>8</v>
      </c>
      <c r="D209" s="47">
        <v>0</v>
      </c>
      <c r="E209" s="47">
        <v>0</v>
      </c>
      <c r="F209" s="47">
        <v>0</v>
      </c>
      <c r="G209" s="6"/>
      <c r="H209" s="56"/>
      <c r="I209" s="58"/>
      <c r="J209" s="51"/>
      <c r="K209" s="51"/>
      <c r="L209" s="153"/>
      <c r="M209" s="63"/>
    </row>
    <row r="210" spans="1:496" ht="69" customHeight="1" outlineLevel="2">
      <c r="A210" s="54"/>
      <c r="B210" s="56"/>
      <c r="C210" s="44" t="s">
        <v>9</v>
      </c>
      <c r="D210" s="47">
        <v>0</v>
      </c>
      <c r="E210" s="47">
        <v>0</v>
      </c>
      <c r="F210" s="47">
        <v>0</v>
      </c>
      <c r="G210" s="6"/>
      <c r="H210" s="56"/>
      <c r="I210" s="59"/>
      <c r="J210" s="52"/>
      <c r="K210" s="52"/>
      <c r="L210" s="154"/>
      <c r="M210" s="63"/>
    </row>
    <row r="211" spans="1:496" ht="14.25" customHeight="1" outlineLevel="2">
      <c r="A211" s="54" t="s">
        <v>206</v>
      </c>
      <c r="B211" s="56" t="s">
        <v>502</v>
      </c>
      <c r="C211" s="44" t="s">
        <v>5</v>
      </c>
      <c r="D211" s="47">
        <f>D212+D213+D214+D215</f>
        <v>100</v>
      </c>
      <c r="E211" s="47">
        <f>E212+E213+E214+E215</f>
        <v>49.99</v>
      </c>
      <c r="F211" s="47">
        <f>F212+F213+F214+F215</f>
        <v>49.99</v>
      </c>
      <c r="G211" s="6">
        <f>F211/D211</f>
        <v>0.49990000000000001</v>
      </c>
      <c r="H211" s="56" t="s">
        <v>651</v>
      </c>
      <c r="I211" s="57" t="s">
        <v>725</v>
      </c>
      <c r="J211" s="50" t="s">
        <v>551</v>
      </c>
      <c r="K211" s="63" t="s">
        <v>442</v>
      </c>
      <c r="L211" s="50" t="s">
        <v>652</v>
      </c>
      <c r="M211" s="63">
        <v>833</v>
      </c>
    </row>
    <row r="212" spans="1:496" ht="14.25" customHeight="1" outlineLevel="2">
      <c r="A212" s="54"/>
      <c r="B212" s="56"/>
      <c r="C212" s="44" t="s">
        <v>6</v>
      </c>
      <c r="D212" s="47">
        <v>100</v>
      </c>
      <c r="E212" s="47">
        <v>49.99</v>
      </c>
      <c r="F212" s="47">
        <v>49.99</v>
      </c>
      <c r="G212" s="6">
        <f>F212/D212</f>
        <v>0.49990000000000001</v>
      </c>
      <c r="H212" s="56"/>
      <c r="I212" s="58"/>
      <c r="J212" s="51"/>
      <c r="K212" s="63"/>
      <c r="L212" s="51"/>
      <c r="M212" s="63"/>
    </row>
    <row r="213" spans="1:496" ht="14.25" customHeight="1" outlineLevel="2">
      <c r="A213" s="54"/>
      <c r="B213" s="56"/>
      <c r="C213" s="44" t="s">
        <v>7</v>
      </c>
      <c r="D213" s="47">
        <v>0</v>
      </c>
      <c r="E213" s="47">
        <v>0</v>
      </c>
      <c r="F213" s="47">
        <v>0</v>
      </c>
      <c r="G213" s="6"/>
      <c r="H213" s="56"/>
      <c r="I213" s="58"/>
      <c r="J213" s="51"/>
      <c r="K213" s="63"/>
      <c r="L213" s="51"/>
      <c r="M213" s="63"/>
    </row>
    <row r="214" spans="1:496" ht="14.25" customHeight="1" outlineLevel="2">
      <c r="A214" s="54"/>
      <c r="B214" s="56"/>
      <c r="C214" s="44" t="s">
        <v>8</v>
      </c>
      <c r="D214" s="47">
        <v>0</v>
      </c>
      <c r="E214" s="47">
        <v>0</v>
      </c>
      <c r="F214" s="47">
        <v>0</v>
      </c>
      <c r="G214" s="6"/>
      <c r="H214" s="56"/>
      <c r="I214" s="58"/>
      <c r="J214" s="51"/>
      <c r="K214" s="63"/>
      <c r="L214" s="51"/>
      <c r="M214" s="63"/>
    </row>
    <row r="215" spans="1:496" ht="97.5" customHeight="1" outlineLevel="2">
      <c r="A215" s="54"/>
      <c r="B215" s="56"/>
      <c r="C215" s="44" t="s">
        <v>9</v>
      </c>
      <c r="D215" s="47">
        <v>0</v>
      </c>
      <c r="E215" s="47">
        <v>0</v>
      </c>
      <c r="F215" s="47">
        <v>0</v>
      </c>
      <c r="G215" s="6"/>
      <c r="H215" s="56"/>
      <c r="I215" s="59"/>
      <c r="J215" s="52"/>
      <c r="K215" s="63"/>
      <c r="L215" s="52"/>
      <c r="M215" s="63"/>
    </row>
    <row r="216" spans="1:496" ht="15" customHeight="1" outlineLevel="2">
      <c r="A216" s="54" t="s">
        <v>210</v>
      </c>
      <c r="B216" s="56" t="s">
        <v>51</v>
      </c>
      <c r="C216" s="44" t="s">
        <v>5</v>
      </c>
      <c r="D216" s="47">
        <f>D217+D218+D219+D220</f>
        <v>180</v>
      </c>
      <c r="E216" s="47">
        <f>E217+E218+E219+E220</f>
        <v>0</v>
      </c>
      <c r="F216" s="47">
        <f>F217+F218+F219+F220</f>
        <v>0</v>
      </c>
      <c r="G216" s="6">
        <f>F216/D216</f>
        <v>0</v>
      </c>
      <c r="H216" s="56" t="s">
        <v>353</v>
      </c>
      <c r="I216" s="56"/>
      <c r="J216" s="81" t="s">
        <v>558</v>
      </c>
      <c r="K216" s="63" t="s">
        <v>442</v>
      </c>
      <c r="L216" s="50" t="s">
        <v>566</v>
      </c>
      <c r="M216" s="63">
        <v>833</v>
      </c>
    </row>
    <row r="217" spans="1:496" ht="12.75" customHeight="1" outlineLevel="2">
      <c r="A217" s="54"/>
      <c r="B217" s="56"/>
      <c r="C217" s="44" t="s">
        <v>6</v>
      </c>
      <c r="D217" s="47">
        <v>180</v>
      </c>
      <c r="E217" s="47">
        <v>0</v>
      </c>
      <c r="F217" s="47">
        <v>0</v>
      </c>
      <c r="G217" s="6">
        <f>F217/D217</f>
        <v>0</v>
      </c>
      <c r="H217" s="56"/>
      <c r="I217" s="56"/>
      <c r="J217" s="81"/>
      <c r="K217" s="63"/>
      <c r="L217" s="51"/>
      <c r="M217" s="63"/>
    </row>
    <row r="218" spans="1:496" ht="12.75" customHeight="1" outlineLevel="2">
      <c r="A218" s="54"/>
      <c r="B218" s="56"/>
      <c r="C218" s="44" t="s">
        <v>7</v>
      </c>
      <c r="D218" s="47">
        <v>0</v>
      </c>
      <c r="E218" s="47">
        <v>0</v>
      </c>
      <c r="F218" s="47">
        <v>0</v>
      </c>
      <c r="G218" s="6"/>
      <c r="H218" s="56"/>
      <c r="I218" s="56"/>
      <c r="J218" s="81"/>
      <c r="K218" s="63"/>
      <c r="L218" s="51"/>
      <c r="M218" s="63"/>
    </row>
    <row r="219" spans="1:496" ht="12.75" customHeight="1" outlineLevel="2">
      <c r="A219" s="54"/>
      <c r="B219" s="56"/>
      <c r="C219" s="44" t="s">
        <v>8</v>
      </c>
      <c r="D219" s="47">
        <v>0</v>
      </c>
      <c r="E219" s="47">
        <v>0</v>
      </c>
      <c r="F219" s="47">
        <v>0</v>
      </c>
      <c r="G219" s="6"/>
      <c r="H219" s="56"/>
      <c r="I219" s="56"/>
      <c r="J219" s="81"/>
      <c r="K219" s="63"/>
      <c r="L219" s="51"/>
      <c r="M219" s="63"/>
    </row>
    <row r="220" spans="1:496" ht="24.75" customHeight="1" outlineLevel="2">
      <c r="A220" s="54"/>
      <c r="B220" s="56"/>
      <c r="C220" s="44" t="s">
        <v>9</v>
      </c>
      <c r="D220" s="47">
        <v>0</v>
      </c>
      <c r="E220" s="47">
        <v>0</v>
      </c>
      <c r="F220" s="47">
        <v>0</v>
      </c>
      <c r="G220" s="6"/>
      <c r="H220" s="56"/>
      <c r="I220" s="56"/>
      <c r="J220" s="81"/>
      <c r="K220" s="63"/>
      <c r="L220" s="52"/>
      <c r="M220" s="63"/>
    </row>
    <row r="221" spans="1:496" s="1" customFormat="1" ht="12.75" customHeight="1" outlineLevel="2">
      <c r="A221" s="103" t="s">
        <v>285</v>
      </c>
      <c r="B221" s="104" t="s">
        <v>52</v>
      </c>
      <c r="C221" s="44" t="s">
        <v>5</v>
      </c>
      <c r="D221" s="47">
        <f>D222+D223+D224+D225</f>
        <v>90</v>
      </c>
      <c r="E221" s="47">
        <f>E222+E223+E224+E225</f>
        <v>0</v>
      </c>
      <c r="F221" s="47">
        <f>F222+F223+F224+F225</f>
        <v>0</v>
      </c>
      <c r="G221" s="6">
        <f>F221/D221</f>
        <v>0</v>
      </c>
      <c r="H221" s="105" t="s">
        <v>53</v>
      </c>
      <c r="I221" s="82"/>
      <c r="J221" s="81" t="s">
        <v>558</v>
      </c>
      <c r="K221" s="63" t="s">
        <v>442</v>
      </c>
      <c r="L221" s="50" t="s">
        <v>566</v>
      </c>
      <c r="M221" s="63">
        <v>833</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c r="IZ221" s="3"/>
      <c r="JA221" s="3"/>
      <c r="JB221" s="3"/>
      <c r="JC221" s="3"/>
      <c r="JD221" s="3"/>
      <c r="JE221" s="3"/>
      <c r="JF221" s="3"/>
      <c r="JG221" s="3"/>
      <c r="JH221" s="3"/>
      <c r="JI221" s="3"/>
      <c r="JJ221" s="3"/>
      <c r="JK221" s="3"/>
      <c r="JL221" s="3"/>
      <c r="JM221" s="3"/>
      <c r="JN221" s="3"/>
      <c r="JO221" s="3"/>
      <c r="JP221" s="3"/>
      <c r="JQ221" s="3"/>
      <c r="JR221" s="3"/>
      <c r="JS221" s="3"/>
      <c r="JT221" s="3"/>
      <c r="JU221" s="3"/>
      <c r="JV221" s="3"/>
      <c r="JW221" s="3"/>
      <c r="JX221" s="3"/>
      <c r="JY221" s="3"/>
      <c r="JZ221" s="3"/>
      <c r="KA221" s="3"/>
      <c r="KB221" s="3"/>
      <c r="KC221" s="3"/>
      <c r="KD221" s="3"/>
      <c r="KE221" s="3"/>
      <c r="KF221" s="3"/>
      <c r="KG221" s="3"/>
      <c r="KH221" s="3"/>
      <c r="KI221" s="3"/>
      <c r="KJ221" s="3"/>
      <c r="KK221" s="3"/>
      <c r="KL221" s="3"/>
      <c r="KM221" s="3"/>
      <c r="KN221" s="3"/>
      <c r="KO221" s="3"/>
      <c r="KP221" s="3"/>
      <c r="KQ221" s="3"/>
      <c r="KR221" s="3"/>
      <c r="KS221" s="3"/>
      <c r="KT221" s="3"/>
      <c r="KU221" s="3"/>
      <c r="KV221" s="3"/>
      <c r="KW221" s="3"/>
      <c r="KX221" s="3"/>
      <c r="KY221" s="3"/>
      <c r="KZ221" s="3"/>
      <c r="LA221" s="3"/>
      <c r="LB221" s="3"/>
      <c r="LC221" s="3"/>
      <c r="LD221" s="3"/>
      <c r="LE221" s="3"/>
      <c r="LF221" s="3"/>
      <c r="LG221" s="3"/>
      <c r="LH221" s="3"/>
      <c r="LI221" s="3"/>
      <c r="LJ221" s="3"/>
      <c r="LK221" s="3"/>
      <c r="LL221" s="3"/>
      <c r="LM221" s="3"/>
      <c r="LN221" s="3"/>
      <c r="LO221" s="3"/>
      <c r="LP221" s="3"/>
      <c r="LQ221" s="3"/>
      <c r="LR221" s="3"/>
      <c r="LS221" s="3"/>
      <c r="LT221" s="3"/>
      <c r="LU221" s="3"/>
      <c r="LV221" s="3"/>
      <c r="LW221" s="3"/>
      <c r="LX221" s="3"/>
      <c r="LY221" s="3"/>
      <c r="LZ221" s="3"/>
      <c r="MA221" s="3"/>
      <c r="MB221" s="3"/>
      <c r="MC221" s="3"/>
      <c r="MD221" s="3"/>
      <c r="ME221" s="3"/>
      <c r="MF221" s="3"/>
      <c r="MG221" s="3"/>
      <c r="MH221" s="3"/>
      <c r="MI221" s="3"/>
      <c r="MJ221" s="3"/>
      <c r="MK221" s="3"/>
      <c r="ML221" s="3"/>
      <c r="MM221" s="3"/>
      <c r="MN221" s="3"/>
      <c r="MO221" s="3"/>
      <c r="MP221" s="3"/>
      <c r="MQ221" s="3"/>
      <c r="MR221" s="3"/>
      <c r="MS221" s="3"/>
      <c r="MT221" s="3"/>
      <c r="MU221" s="3"/>
      <c r="MV221" s="3"/>
      <c r="MW221" s="3"/>
      <c r="MX221" s="3"/>
      <c r="MY221" s="3"/>
      <c r="MZ221" s="3"/>
      <c r="NA221" s="3"/>
      <c r="NB221" s="3"/>
      <c r="NC221" s="3"/>
      <c r="ND221" s="3"/>
      <c r="NE221" s="3"/>
      <c r="NF221" s="3"/>
      <c r="NG221" s="3"/>
      <c r="NH221" s="3"/>
      <c r="NI221" s="3"/>
      <c r="NJ221" s="3"/>
      <c r="NK221" s="3"/>
      <c r="NL221" s="3"/>
      <c r="NM221" s="3"/>
      <c r="NN221" s="3"/>
      <c r="NO221" s="3"/>
      <c r="NP221" s="3"/>
      <c r="NQ221" s="3"/>
      <c r="NR221" s="3"/>
      <c r="NS221" s="3"/>
      <c r="NT221" s="3"/>
      <c r="NU221" s="3"/>
      <c r="NV221" s="3"/>
      <c r="NW221" s="3"/>
      <c r="NX221" s="3"/>
      <c r="NY221" s="3"/>
      <c r="NZ221" s="3"/>
      <c r="OA221" s="3"/>
      <c r="OB221" s="3"/>
      <c r="OC221" s="3"/>
      <c r="OD221" s="3"/>
      <c r="OE221" s="3"/>
      <c r="OF221" s="3"/>
      <c r="OG221" s="3"/>
      <c r="OH221" s="3"/>
      <c r="OI221" s="3"/>
      <c r="OJ221" s="3"/>
      <c r="OK221" s="3"/>
      <c r="OL221" s="3"/>
      <c r="OM221" s="3"/>
      <c r="ON221" s="3"/>
      <c r="OO221" s="3"/>
      <c r="OP221" s="3"/>
      <c r="OQ221" s="3"/>
      <c r="OR221" s="3"/>
      <c r="OS221" s="3"/>
      <c r="OT221" s="3"/>
      <c r="OU221" s="3"/>
      <c r="OV221" s="3"/>
      <c r="OW221" s="3"/>
      <c r="OX221" s="3"/>
      <c r="OY221" s="3"/>
      <c r="OZ221" s="3"/>
      <c r="PA221" s="3"/>
      <c r="PB221" s="3"/>
      <c r="PC221" s="3"/>
      <c r="PD221" s="3"/>
      <c r="PE221" s="3"/>
      <c r="PF221" s="3"/>
      <c r="PG221" s="3"/>
      <c r="PH221" s="3"/>
      <c r="PI221" s="3"/>
      <c r="PJ221" s="3"/>
      <c r="PK221" s="3"/>
      <c r="PL221" s="3"/>
      <c r="PM221" s="3"/>
      <c r="PN221" s="3"/>
      <c r="PO221" s="3"/>
      <c r="PP221" s="3"/>
      <c r="PQ221" s="3"/>
      <c r="PR221" s="3"/>
      <c r="PS221" s="3"/>
      <c r="PT221" s="3"/>
      <c r="PU221" s="3"/>
      <c r="PV221" s="3"/>
      <c r="PW221" s="3"/>
      <c r="PX221" s="3"/>
      <c r="PY221" s="3"/>
      <c r="PZ221" s="3"/>
      <c r="QA221" s="3"/>
      <c r="QB221" s="3"/>
      <c r="QC221" s="3"/>
      <c r="QD221" s="3"/>
      <c r="QE221" s="3"/>
      <c r="QF221" s="3"/>
      <c r="QG221" s="3"/>
      <c r="QH221" s="3"/>
      <c r="QI221" s="3"/>
      <c r="QJ221" s="3"/>
      <c r="QK221" s="3"/>
      <c r="QL221" s="3"/>
      <c r="QM221" s="3"/>
      <c r="QN221" s="3"/>
      <c r="QO221" s="3"/>
      <c r="QP221" s="3"/>
      <c r="QQ221" s="3"/>
      <c r="QR221" s="3"/>
      <c r="QS221" s="3"/>
      <c r="QT221" s="3"/>
      <c r="QU221" s="3"/>
      <c r="QV221" s="3"/>
      <c r="QW221" s="3"/>
      <c r="QX221" s="3"/>
      <c r="QY221" s="3"/>
      <c r="QZ221" s="3"/>
      <c r="RA221" s="3"/>
      <c r="RB221" s="3"/>
      <c r="RC221" s="3"/>
      <c r="RD221" s="3"/>
      <c r="RE221" s="3"/>
      <c r="RF221" s="3"/>
      <c r="RG221" s="3"/>
      <c r="RH221" s="3"/>
      <c r="RI221" s="3"/>
      <c r="RJ221" s="3"/>
      <c r="RK221" s="3"/>
      <c r="RL221" s="3"/>
      <c r="RM221" s="3"/>
      <c r="RN221" s="3"/>
      <c r="RO221" s="3"/>
      <c r="RP221" s="3"/>
      <c r="RQ221" s="3"/>
      <c r="RR221" s="3"/>
      <c r="RS221" s="3"/>
      <c r="RT221" s="3"/>
      <c r="RU221" s="3"/>
      <c r="RV221" s="3"/>
      <c r="RW221" s="3"/>
      <c r="RX221" s="3"/>
      <c r="RY221" s="3"/>
      <c r="RZ221" s="3"/>
      <c r="SA221" s="3"/>
      <c r="SB221" s="3"/>
    </row>
    <row r="222" spans="1:496" s="1" customFormat="1" ht="12.75" customHeight="1" outlineLevel="2">
      <c r="A222" s="103"/>
      <c r="B222" s="104"/>
      <c r="C222" s="44" t="s">
        <v>6</v>
      </c>
      <c r="D222" s="47">
        <v>90</v>
      </c>
      <c r="E222" s="47">
        <v>0</v>
      </c>
      <c r="F222" s="47">
        <v>0</v>
      </c>
      <c r="G222" s="6">
        <f>F222/D222</f>
        <v>0</v>
      </c>
      <c r="H222" s="105"/>
      <c r="I222" s="83"/>
      <c r="J222" s="81"/>
      <c r="K222" s="63"/>
      <c r="L222" s="51"/>
      <c r="M222" s="6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c r="IZ222" s="3"/>
      <c r="JA222" s="3"/>
      <c r="JB222" s="3"/>
      <c r="JC222" s="3"/>
      <c r="JD222" s="3"/>
      <c r="JE222" s="3"/>
      <c r="JF222" s="3"/>
      <c r="JG222" s="3"/>
      <c r="JH222" s="3"/>
      <c r="JI222" s="3"/>
      <c r="JJ222" s="3"/>
      <c r="JK222" s="3"/>
      <c r="JL222" s="3"/>
      <c r="JM222" s="3"/>
      <c r="JN222" s="3"/>
      <c r="JO222" s="3"/>
      <c r="JP222" s="3"/>
      <c r="JQ222" s="3"/>
      <c r="JR222" s="3"/>
      <c r="JS222" s="3"/>
      <c r="JT222" s="3"/>
      <c r="JU222" s="3"/>
      <c r="JV222" s="3"/>
      <c r="JW222" s="3"/>
      <c r="JX222" s="3"/>
      <c r="JY222" s="3"/>
      <c r="JZ222" s="3"/>
      <c r="KA222" s="3"/>
      <c r="KB222" s="3"/>
      <c r="KC222" s="3"/>
      <c r="KD222" s="3"/>
      <c r="KE222" s="3"/>
      <c r="KF222" s="3"/>
      <c r="KG222" s="3"/>
      <c r="KH222" s="3"/>
      <c r="KI222" s="3"/>
      <c r="KJ222" s="3"/>
      <c r="KK222" s="3"/>
      <c r="KL222" s="3"/>
      <c r="KM222" s="3"/>
      <c r="KN222" s="3"/>
      <c r="KO222" s="3"/>
      <c r="KP222" s="3"/>
      <c r="KQ222" s="3"/>
      <c r="KR222" s="3"/>
      <c r="KS222" s="3"/>
      <c r="KT222" s="3"/>
      <c r="KU222" s="3"/>
      <c r="KV222" s="3"/>
      <c r="KW222" s="3"/>
      <c r="KX222" s="3"/>
      <c r="KY222" s="3"/>
      <c r="KZ222" s="3"/>
      <c r="LA222" s="3"/>
      <c r="LB222" s="3"/>
      <c r="LC222" s="3"/>
      <c r="LD222" s="3"/>
      <c r="LE222" s="3"/>
      <c r="LF222" s="3"/>
      <c r="LG222" s="3"/>
      <c r="LH222" s="3"/>
      <c r="LI222" s="3"/>
      <c r="LJ222" s="3"/>
      <c r="LK222" s="3"/>
      <c r="LL222" s="3"/>
      <c r="LM222" s="3"/>
      <c r="LN222" s="3"/>
      <c r="LO222" s="3"/>
      <c r="LP222" s="3"/>
      <c r="LQ222" s="3"/>
      <c r="LR222" s="3"/>
      <c r="LS222" s="3"/>
      <c r="LT222" s="3"/>
      <c r="LU222" s="3"/>
      <c r="LV222" s="3"/>
      <c r="LW222" s="3"/>
      <c r="LX222" s="3"/>
      <c r="LY222" s="3"/>
      <c r="LZ222" s="3"/>
      <c r="MA222" s="3"/>
      <c r="MB222" s="3"/>
      <c r="MC222" s="3"/>
      <c r="MD222" s="3"/>
      <c r="ME222" s="3"/>
      <c r="MF222" s="3"/>
      <c r="MG222" s="3"/>
      <c r="MH222" s="3"/>
      <c r="MI222" s="3"/>
      <c r="MJ222" s="3"/>
      <c r="MK222" s="3"/>
      <c r="ML222" s="3"/>
      <c r="MM222" s="3"/>
      <c r="MN222" s="3"/>
      <c r="MO222" s="3"/>
      <c r="MP222" s="3"/>
      <c r="MQ222" s="3"/>
      <c r="MR222" s="3"/>
      <c r="MS222" s="3"/>
      <c r="MT222" s="3"/>
      <c r="MU222" s="3"/>
      <c r="MV222" s="3"/>
      <c r="MW222" s="3"/>
      <c r="MX222" s="3"/>
      <c r="MY222" s="3"/>
      <c r="MZ222" s="3"/>
      <c r="NA222" s="3"/>
      <c r="NB222" s="3"/>
      <c r="NC222" s="3"/>
      <c r="ND222" s="3"/>
      <c r="NE222" s="3"/>
      <c r="NF222" s="3"/>
      <c r="NG222" s="3"/>
      <c r="NH222" s="3"/>
      <c r="NI222" s="3"/>
      <c r="NJ222" s="3"/>
      <c r="NK222" s="3"/>
      <c r="NL222" s="3"/>
      <c r="NM222" s="3"/>
      <c r="NN222" s="3"/>
      <c r="NO222" s="3"/>
      <c r="NP222" s="3"/>
      <c r="NQ222" s="3"/>
      <c r="NR222" s="3"/>
      <c r="NS222" s="3"/>
      <c r="NT222" s="3"/>
      <c r="NU222" s="3"/>
      <c r="NV222" s="3"/>
      <c r="NW222" s="3"/>
      <c r="NX222" s="3"/>
      <c r="NY222" s="3"/>
      <c r="NZ222" s="3"/>
      <c r="OA222" s="3"/>
      <c r="OB222" s="3"/>
      <c r="OC222" s="3"/>
      <c r="OD222" s="3"/>
      <c r="OE222" s="3"/>
      <c r="OF222" s="3"/>
      <c r="OG222" s="3"/>
      <c r="OH222" s="3"/>
      <c r="OI222" s="3"/>
      <c r="OJ222" s="3"/>
      <c r="OK222" s="3"/>
      <c r="OL222" s="3"/>
      <c r="OM222" s="3"/>
      <c r="ON222" s="3"/>
      <c r="OO222" s="3"/>
      <c r="OP222" s="3"/>
      <c r="OQ222" s="3"/>
      <c r="OR222" s="3"/>
      <c r="OS222" s="3"/>
      <c r="OT222" s="3"/>
      <c r="OU222" s="3"/>
      <c r="OV222" s="3"/>
      <c r="OW222" s="3"/>
      <c r="OX222" s="3"/>
      <c r="OY222" s="3"/>
      <c r="OZ222" s="3"/>
      <c r="PA222" s="3"/>
      <c r="PB222" s="3"/>
      <c r="PC222" s="3"/>
      <c r="PD222" s="3"/>
      <c r="PE222" s="3"/>
      <c r="PF222" s="3"/>
      <c r="PG222" s="3"/>
      <c r="PH222" s="3"/>
      <c r="PI222" s="3"/>
      <c r="PJ222" s="3"/>
      <c r="PK222" s="3"/>
      <c r="PL222" s="3"/>
      <c r="PM222" s="3"/>
      <c r="PN222" s="3"/>
      <c r="PO222" s="3"/>
      <c r="PP222" s="3"/>
      <c r="PQ222" s="3"/>
      <c r="PR222" s="3"/>
      <c r="PS222" s="3"/>
      <c r="PT222" s="3"/>
      <c r="PU222" s="3"/>
      <c r="PV222" s="3"/>
      <c r="PW222" s="3"/>
      <c r="PX222" s="3"/>
      <c r="PY222" s="3"/>
      <c r="PZ222" s="3"/>
      <c r="QA222" s="3"/>
      <c r="QB222" s="3"/>
      <c r="QC222" s="3"/>
      <c r="QD222" s="3"/>
      <c r="QE222" s="3"/>
      <c r="QF222" s="3"/>
      <c r="QG222" s="3"/>
      <c r="QH222" s="3"/>
      <c r="QI222" s="3"/>
      <c r="QJ222" s="3"/>
      <c r="QK222" s="3"/>
      <c r="QL222" s="3"/>
      <c r="QM222" s="3"/>
      <c r="QN222" s="3"/>
      <c r="QO222" s="3"/>
      <c r="QP222" s="3"/>
      <c r="QQ222" s="3"/>
      <c r="QR222" s="3"/>
      <c r="QS222" s="3"/>
      <c r="QT222" s="3"/>
      <c r="QU222" s="3"/>
      <c r="QV222" s="3"/>
      <c r="QW222" s="3"/>
      <c r="QX222" s="3"/>
      <c r="QY222" s="3"/>
      <c r="QZ222" s="3"/>
      <c r="RA222" s="3"/>
      <c r="RB222" s="3"/>
      <c r="RC222" s="3"/>
      <c r="RD222" s="3"/>
      <c r="RE222" s="3"/>
      <c r="RF222" s="3"/>
      <c r="RG222" s="3"/>
      <c r="RH222" s="3"/>
      <c r="RI222" s="3"/>
      <c r="RJ222" s="3"/>
      <c r="RK222" s="3"/>
      <c r="RL222" s="3"/>
      <c r="RM222" s="3"/>
      <c r="RN222" s="3"/>
      <c r="RO222" s="3"/>
      <c r="RP222" s="3"/>
      <c r="RQ222" s="3"/>
      <c r="RR222" s="3"/>
      <c r="RS222" s="3"/>
      <c r="RT222" s="3"/>
      <c r="RU222" s="3"/>
      <c r="RV222" s="3"/>
      <c r="RW222" s="3"/>
      <c r="RX222" s="3"/>
      <c r="RY222" s="3"/>
      <c r="RZ222" s="3"/>
      <c r="SA222" s="3"/>
      <c r="SB222" s="3"/>
    </row>
    <row r="223" spans="1:496" s="1" customFormat="1" ht="12.75" customHeight="1" outlineLevel="2">
      <c r="A223" s="103"/>
      <c r="B223" s="104"/>
      <c r="C223" s="44" t="s">
        <v>7</v>
      </c>
      <c r="D223" s="47">
        <v>0</v>
      </c>
      <c r="E223" s="47">
        <v>0</v>
      </c>
      <c r="F223" s="47">
        <v>0</v>
      </c>
      <c r="G223" s="6"/>
      <c r="H223" s="105"/>
      <c r="I223" s="83"/>
      <c r="J223" s="81"/>
      <c r="K223" s="63"/>
      <c r="L223" s="51"/>
      <c r="M223" s="6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c r="IZ223" s="3"/>
      <c r="JA223" s="3"/>
      <c r="JB223" s="3"/>
      <c r="JC223" s="3"/>
      <c r="JD223" s="3"/>
      <c r="JE223" s="3"/>
      <c r="JF223" s="3"/>
      <c r="JG223" s="3"/>
      <c r="JH223" s="3"/>
      <c r="JI223" s="3"/>
      <c r="JJ223" s="3"/>
      <c r="JK223" s="3"/>
      <c r="JL223" s="3"/>
      <c r="JM223" s="3"/>
      <c r="JN223" s="3"/>
      <c r="JO223" s="3"/>
      <c r="JP223" s="3"/>
      <c r="JQ223" s="3"/>
      <c r="JR223" s="3"/>
      <c r="JS223" s="3"/>
      <c r="JT223" s="3"/>
      <c r="JU223" s="3"/>
      <c r="JV223" s="3"/>
      <c r="JW223" s="3"/>
      <c r="JX223" s="3"/>
      <c r="JY223" s="3"/>
      <c r="JZ223" s="3"/>
      <c r="KA223" s="3"/>
      <c r="KB223" s="3"/>
      <c r="KC223" s="3"/>
      <c r="KD223" s="3"/>
      <c r="KE223" s="3"/>
      <c r="KF223" s="3"/>
      <c r="KG223" s="3"/>
      <c r="KH223" s="3"/>
      <c r="KI223" s="3"/>
      <c r="KJ223" s="3"/>
      <c r="KK223" s="3"/>
      <c r="KL223" s="3"/>
      <c r="KM223" s="3"/>
      <c r="KN223" s="3"/>
      <c r="KO223" s="3"/>
      <c r="KP223" s="3"/>
      <c r="KQ223" s="3"/>
      <c r="KR223" s="3"/>
      <c r="KS223" s="3"/>
      <c r="KT223" s="3"/>
      <c r="KU223" s="3"/>
      <c r="KV223" s="3"/>
      <c r="KW223" s="3"/>
      <c r="KX223" s="3"/>
      <c r="KY223" s="3"/>
      <c r="KZ223" s="3"/>
      <c r="LA223" s="3"/>
      <c r="LB223" s="3"/>
      <c r="LC223" s="3"/>
      <c r="LD223" s="3"/>
      <c r="LE223" s="3"/>
      <c r="LF223" s="3"/>
      <c r="LG223" s="3"/>
      <c r="LH223" s="3"/>
      <c r="LI223" s="3"/>
      <c r="LJ223" s="3"/>
      <c r="LK223" s="3"/>
      <c r="LL223" s="3"/>
      <c r="LM223" s="3"/>
      <c r="LN223" s="3"/>
      <c r="LO223" s="3"/>
      <c r="LP223" s="3"/>
      <c r="LQ223" s="3"/>
      <c r="LR223" s="3"/>
      <c r="LS223" s="3"/>
      <c r="LT223" s="3"/>
      <c r="LU223" s="3"/>
      <c r="LV223" s="3"/>
      <c r="LW223" s="3"/>
      <c r="LX223" s="3"/>
      <c r="LY223" s="3"/>
      <c r="LZ223" s="3"/>
      <c r="MA223" s="3"/>
      <c r="MB223" s="3"/>
      <c r="MC223" s="3"/>
      <c r="MD223" s="3"/>
      <c r="ME223" s="3"/>
      <c r="MF223" s="3"/>
      <c r="MG223" s="3"/>
      <c r="MH223" s="3"/>
      <c r="MI223" s="3"/>
      <c r="MJ223" s="3"/>
      <c r="MK223" s="3"/>
      <c r="ML223" s="3"/>
      <c r="MM223" s="3"/>
      <c r="MN223" s="3"/>
      <c r="MO223" s="3"/>
      <c r="MP223" s="3"/>
      <c r="MQ223" s="3"/>
      <c r="MR223" s="3"/>
      <c r="MS223" s="3"/>
      <c r="MT223" s="3"/>
      <c r="MU223" s="3"/>
      <c r="MV223" s="3"/>
      <c r="MW223" s="3"/>
      <c r="MX223" s="3"/>
      <c r="MY223" s="3"/>
      <c r="MZ223" s="3"/>
      <c r="NA223" s="3"/>
      <c r="NB223" s="3"/>
      <c r="NC223" s="3"/>
      <c r="ND223" s="3"/>
      <c r="NE223" s="3"/>
      <c r="NF223" s="3"/>
      <c r="NG223" s="3"/>
      <c r="NH223" s="3"/>
      <c r="NI223" s="3"/>
      <c r="NJ223" s="3"/>
      <c r="NK223" s="3"/>
      <c r="NL223" s="3"/>
      <c r="NM223" s="3"/>
      <c r="NN223" s="3"/>
      <c r="NO223" s="3"/>
      <c r="NP223" s="3"/>
      <c r="NQ223" s="3"/>
      <c r="NR223" s="3"/>
      <c r="NS223" s="3"/>
      <c r="NT223" s="3"/>
      <c r="NU223" s="3"/>
      <c r="NV223" s="3"/>
      <c r="NW223" s="3"/>
      <c r="NX223" s="3"/>
      <c r="NY223" s="3"/>
      <c r="NZ223" s="3"/>
      <c r="OA223" s="3"/>
      <c r="OB223" s="3"/>
      <c r="OC223" s="3"/>
      <c r="OD223" s="3"/>
      <c r="OE223" s="3"/>
      <c r="OF223" s="3"/>
      <c r="OG223" s="3"/>
      <c r="OH223" s="3"/>
      <c r="OI223" s="3"/>
      <c r="OJ223" s="3"/>
      <c r="OK223" s="3"/>
      <c r="OL223" s="3"/>
      <c r="OM223" s="3"/>
      <c r="ON223" s="3"/>
      <c r="OO223" s="3"/>
      <c r="OP223" s="3"/>
      <c r="OQ223" s="3"/>
      <c r="OR223" s="3"/>
      <c r="OS223" s="3"/>
      <c r="OT223" s="3"/>
      <c r="OU223" s="3"/>
      <c r="OV223" s="3"/>
      <c r="OW223" s="3"/>
      <c r="OX223" s="3"/>
      <c r="OY223" s="3"/>
      <c r="OZ223" s="3"/>
      <c r="PA223" s="3"/>
      <c r="PB223" s="3"/>
      <c r="PC223" s="3"/>
      <c r="PD223" s="3"/>
      <c r="PE223" s="3"/>
      <c r="PF223" s="3"/>
      <c r="PG223" s="3"/>
      <c r="PH223" s="3"/>
      <c r="PI223" s="3"/>
      <c r="PJ223" s="3"/>
      <c r="PK223" s="3"/>
      <c r="PL223" s="3"/>
      <c r="PM223" s="3"/>
      <c r="PN223" s="3"/>
      <c r="PO223" s="3"/>
      <c r="PP223" s="3"/>
      <c r="PQ223" s="3"/>
      <c r="PR223" s="3"/>
      <c r="PS223" s="3"/>
      <c r="PT223" s="3"/>
      <c r="PU223" s="3"/>
      <c r="PV223" s="3"/>
      <c r="PW223" s="3"/>
      <c r="PX223" s="3"/>
      <c r="PY223" s="3"/>
      <c r="PZ223" s="3"/>
      <c r="QA223" s="3"/>
      <c r="QB223" s="3"/>
      <c r="QC223" s="3"/>
      <c r="QD223" s="3"/>
      <c r="QE223" s="3"/>
      <c r="QF223" s="3"/>
      <c r="QG223" s="3"/>
      <c r="QH223" s="3"/>
      <c r="QI223" s="3"/>
      <c r="QJ223" s="3"/>
      <c r="QK223" s="3"/>
      <c r="QL223" s="3"/>
      <c r="QM223" s="3"/>
      <c r="QN223" s="3"/>
      <c r="QO223" s="3"/>
      <c r="QP223" s="3"/>
      <c r="QQ223" s="3"/>
      <c r="QR223" s="3"/>
      <c r="QS223" s="3"/>
      <c r="QT223" s="3"/>
      <c r="QU223" s="3"/>
      <c r="QV223" s="3"/>
      <c r="QW223" s="3"/>
      <c r="QX223" s="3"/>
      <c r="QY223" s="3"/>
      <c r="QZ223" s="3"/>
      <c r="RA223" s="3"/>
      <c r="RB223" s="3"/>
      <c r="RC223" s="3"/>
      <c r="RD223" s="3"/>
      <c r="RE223" s="3"/>
      <c r="RF223" s="3"/>
      <c r="RG223" s="3"/>
      <c r="RH223" s="3"/>
      <c r="RI223" s="3"/>
      <c r="RJ223" s="3"/>
      <c r="RK223" s="3"/>
      <c r="RL223" s="3"/>
      <c r="RM223" s="3"/>
      <c r="RN223" s="3"/>
      <c r="RO223" s="3"/>
      <c r="RP223" s="3"/>
      <c r="RQ223" s="3"/>
      <c r="RR223" s="3"/>
      <c r="RS223" s="3"/>
      <c r="RT223" s="3"/>
      <c r="RU223" s="3"/>
      <c r="RV223" s="3"/>
      <c r="RW223" s="3"/>
      <c r="RX223" s="3"/>
      <c r="RY223" s="3"/>
      <c r="RZ223" s="3"/>
      <c r="SA223" s="3"/>
      <c r="SB223" s="3"/>
    </row>
    <row r="224" spans="1:496" s="1" customFormat="1" ht="12.75" customHeight="1" outlineLevel="2">
      <c r="A224" s="103"/>
      <c r="B224" s="104"/>
      <c r="C224" s="44" t="s">
        <v>8</v>
      </c>
      <c r="D224" s="47">
        <v>0</v>
      </c>
      <c r="E224" s="47">
        <v>0</v>
      </c>
      <c r="F224" s="47">
        <v>0</v>
      </c>
      <c r="G224" s="6"/>
      <c r="H224" s="105"/>
      <c r="I224" s="83"/>
      <c r="J224" s="81"/>
      <c r="K224" s="63"/>
      <c r="L224" s="51"/>
      <c r="M224" s="6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c r="IW224" s="3"/>
      <c r="IX224" s="3"/>
      <c r="IY224" s="3"/>
      <c r="IZ224" s="3"/>
      <c r="JA224" s="3"/>
      <c r="JB224" s="3"/>
      <c r="JC224" s="3"/>
      <c r="JD224" s="3"/>
      <c r="JE224" s="3"/>
      <c r="JF224" s="3"/>
      <c r="JG224" s="3"/>
      <c r="JH224" s="3"/>
      <c r="JI224" s="3"/>
      <c r="JJ224" s="3"/>
      <c r="JK224" s="3"/>
      <c r="JL224" s="3"/>
      <c r="JM224" s="3"/>
      <c r="JN224" s="3"/>
      <c r="JO224" s="3"/>
      <c r="JP224" s="3"/>
      <c r="JQ224" s="3"/>
      <c r="JR224" s="3"/>
      <c r="JS224" s="3"/>
      <c r="JT224" s="3"/>
      <c r="JU224" s="3"/>
      <c r="JV224" s="3"/>
      <c r="JW224" s="3"/>
      <c r="JX224" s="3"/>
      <c r="JY224" s="3"/>
      <c r="JZ224" s="3"/>
      <c r="KA224" s="3"/>
      <c r="KB224" s="3"/>
      <c r="KC224" s="3"/>
      <c r="KD224" s="3"/>
      <c r="KE224" s="3"/>
      <c r="KF224" s="3"/>
      <c r="KG224" s="3"/>
      <c r="KH224" s="3"/>
      <c r="KI224" s="3"/>
      <c r="KJ224" s="3"/>
      <c r="KK224" s="3"/>
      <c r="KL224" s="3"/>
      <c r="KM224" s="3"/>
      <c r="KN224" s="3"/>
      <c r="KO224" s="3"/>
      <c r="KP224" s="3"/>
      <c r="KQ224" s="3"/>
      <c r="KR224" s="3"/>
      <c r="KS224" s="3"/>
      <c r="KT224" s="3"/>
      <c r="KU224" s="3"/>
      <c r="KV224" s="3"/>
      <c r="KW224" s="3"/>
      <c r="KX224" s="3"/>
      <c r="KY224" s="3"/>
      <c r="KZ224" s="3"/>
      <c r="LA224" s="3"/>
      <c r="LB224" s="3"/>
      <c r="LC224" s="3"/>
      <c r="LD224" s="3"/>
      <c r="LE224" s="3"/>
      <c r="LF224" s="3"/>
      <c r="LG224" s="3"/>
      <c r="LH224" s="3"/>
      <c r="LI224" s="3"/>
      <c r="LJ224" s="3"/>
      <c r="LK224" s="3"/>
      <c r="LL224" s="3"/>
      <c r="LM224" s="3"/>
      <c r="LN224" s="3"/>
      <c r="LO224" s="3"/>
      <c r="LP224" s="3"/>
      <c r="LQ224" s="3"/>
      <c r="LR224" s="3"/>
      <c r="LS224" s="3"/>
      <c r="LT224" s="3"/>
      <c r="LU224" s="3"/>
      <c r="LV224" s="3"/>
      <c r="LW224" s="3"/>
      <c r="LX224" s="3"/>
      <c r="LY224" s="3"/>
      <c r="LZ224" s="3"/>
      <c r="MA224" s="3"/>
      <c r="MB224" s="3"/>
      <c r="MC224" s="3"/>
      <c r="MD224" s="3"/>
      <c r="ME224" s="3"/>
      <c r="MF224" s="3"/>
      <c r="MG224" s="3"/>
      <c r="MH224" s="3"/>
      <c r="MI224" s="3"/>
      <c r="MJ224" s="3"/>
      <c r="MK224" s="3"/>
      <c r="ML224" s="3"/>
      <c r="MM224" s="3"/>
      <c r="MN224" s="3"/>
      <c r="MO224" s="3"/>
      <c r="MP224" s="3"/>
      <c r="MQ224" s="3"/>
      <c r="MR224" s="3"/>
      <c r="MS224" s="3"/>
      <c r="MT224" s="3"/>
      <c r="MU224" s="3"/>
      <c r="MV224" s="3"/>
      <c r="MW224" s="3"/>
      <c r="MX224" s="3"/>
      <c r="MY224" s="3"/>
      <c r="MZ224" s="3"/>
      <c r="NA224" s="3"/>
      <c r="NB224" s="3"/>
      <c r="NC224" s="3"/>
      <c r="ND224" s="3"/>
      <c r="NE224" s="3"/>
      <c r="NF224" s="3"/>
      <c r="NG224" s="3"/>
      <c r="NH224" s="3"/>
      <c r="NI224" s="3"/>
      <c r="NJ224" s="3"/>
      <c r="NK224" s="3"/>
      <c r="NL224" s="3"/>
      <c r="NM224" s="3"/>
      <c r="NN224" s="3"/>
      <c r="NO224" s="3"/>
      <c r="NP224" s="3"/>
      <c r="NQ224" s="3"/>
      <c r="NR224" s="3"/>
      <c r="NS224" s="3"/>
      <c r="NT224" s="3"/>
      <c r="NU224" s="3"/>
      <c r="NV224" s="3"/>
      <c r="NW224" s="3"/>
      <c r="NX224" s="3"/>
      <c r="NY224" s="3"/>
      <c r="NZ224" s="3"/>
      <c r="OA224" s="3"/>
      <c r="OB224" s="3"/>
      <c r="OC224" s="3"/>
      <c r="OD224" s="3"/>
      <c r="OE224" s="3"/>
      <c r="OF224" s="3"/>
      <c r="OG224" s="3"/>
      <c r="OH224" s="3"/>
      <c r="OI224" s="3"/>
      <c r="OJ224" s="3"/>
      <c r="OK224" s="3"/>
      <c r="OL224" s="3"/>
      <c r="OM224" s="3"/>
      <c r="ON224" s="3"/>
      <c r="OO224" s="3"/>
      <c r="OP224" s="3"/>
      <c r="OQ224" s="3"/>
      <c r="OR224" s="3"/>
      <c r="OS224" s="3"/>
      <c r="OT224" s="3"/>
      <c r="OU224" s="3"/>
      <c r="OV224" s="3"/>
      <c r="OW224" s="3"/>
      <c r="OX224" s="3"/>
      <c r="OY224" s="3"/>
      <c r="OZ224" s="3"/>
      <c r="PA224" s="3"/>
      <c r="PB224" s="3"/>
      <c r="PC224" s="3"/>
      <c r="PD224" s="3"/>
      <c r="PE224" s="3"/>
      <c r="PF224" s="3"/>
      <c r="PG224" s="3"/>
      <c r="PH224" s="3"/>
      <c r="PI224" s="3"/>
      <c r="PJ224" s="3"/>
      <c r="PK224" s="3"/>
      <c r="PL224" s="3"/>
      <c r="PM224" s="3"/>
      <c r="PN224" s="3"/>
      <c r="PO224" s="3"/>
      <c r="PP224" s="3"/>
      <c r="PQ224" s="3"/>
      <c r="PR224" s="3"/>
      <c r="PS224" s="3"/>
      <c r="PT224" s="3"/>
      <c r="PU224" s="3"/>
      <c r="PV224" s="3"/>
      <c r="PW224" s="3"/>
      <c r="PX224" s="3"/>
      <c r="PY224" s="3"/>
      <c r="PZ224" s="3"/>
      <c r="QA224" s="3"/>
      <c r="QB224" s="3"/>
      <c r="QC224" s="3"/>
      <c r="QD224" s="3"/>
      <c r="QE224" s="3"/>
      <c r="QF224" s="3"/>
      <c r="QG224" s="3"/>
      <c r="QH224" s="3"/>
      <c r="QI224" s="3"/>
      <c r="QJ224" s="3"/>
      <c r="QK224" s="3"/>
      <c r="QL224" s="3"/>
      <c r="QM224" s="3"/>
      <c r="QN224" s="3"/>
      <c r="QO224" s="3"/>
      <c r="QP224" s="3"/>
      <c r="QQ224" s="3"/>
      <c r="QR224" s="3"/>
      <c r="QS224" s="3"/>
      <c r="QT224" s="3"/>
      <c r="QU224" s="3"/>
      <c r="QV224" s="3"/>
      <c r="QW224" s="3"/>
      <c r="QX224" s="3"/>
      <c r="QY224" s="3"/>
      <c r="QZ224" s="3"/>
      <c r="RA224" s="3"/>
      <c r="RB224" s="3"/>
      <c r="RC224" s="3"/>
      <c r="RD224" s="3"/>
      <c r="RE224" s="3"/>
      <c r="RF224" s="3"/>
      <c r="RG224" s="3"/>
      <c r="RH224" s="3"/>
      <c r="RI224" s="3"/>
      <c r="RJ224" s="3"/>
      <c r="RK224" s="3"/>
      <c r="RL224" s="3"/>
      <c r="RM224" s="3"/>
      <c r="RN224" s="3"/>
      <c r="RO224" s="3"/>
      <c r="RP224" s="3"/>
      <c r="RQ224" s="3"/>
      <c r="RR224" s="3"/>
      <c r="RS224" s="3"/>
      <c r="RT224" s="3"/>
      <c r="RU224" s="3"/>
      <c r="RV224" s="3"/>
      <c r="RW224" s="3"/>
      <c r="RX224" s="3"/>
      <c r="RY224" s="3"/>
      <c r="RZ224" s="3"/>
      <c r="SA224" s="3"/>
      <c r="SB224" s="3"/>
    </row>
    <row r="225" spans="1:496" s="1" customFormat="1" ht="14.25" customHeight="1" outlineLevel="2">
      <c r="A225" s="103"/>
      <c r="B225" s="104"/>
      <c r="C225" s="44" t="s">
        <v>9</v>
      </c>
      <c r="D225" s="47">
        <v>0</v>
      </c>
      <c r="E225" s="47">
        <v>0</v>
      </c>
      <c r="F225" s="47">
        <v>0</v>
      </c>
      <c r="G225" s="5"/>
      <c r="H225" s="105"/>
      <c r="I225" s="84"/>
      <c r="J225" s="81"/>
      <c r="K225" s="63"/>
      <c r="L225" s="52"/>
      <c r="M225" s="6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c r="IZ225" s="3"/>
      <c r="JA225" s="3"/>
      <c r="JB225" s="3"/>
      <c r="JC225" s="3"/>
      <c r="JD225" s="3"/>
      <c r="JE225" s="3"/>
      <c r="JF225" s="3"/>
      <c r="JG225" s="3"/>
      <c r="JH225" s="3"/>
      <c r="JI225" s="3"/>
      <c r="JJ225" s="3"/>
      <c r="JK225" s="3"/>
      <c r="JL225" s="3"/>
      <c r="JM225" s="3"/>
      <c r="JN225" s="3"/>
      <c r="JO225" s="3"/>
      <c r="JP225" s="3"/>
      <c r="JQ225" s="3"/>
      <c r="JR225" s="3"/>
      <c r="JS225" s="3"/>
      <c r="JT225" s="3"/>
      <c r="JU225" s="3"/>
      <c r="JV225" s="3"/>
      <c r="JW225" s="3"/>
      <c r="JX225" s="3"/>
      <c r="JY225" s="3"/>
      <c r="JZ225" s="3"/>
      <c r="KA225" s="3"/>
      <c r="KB225" s="3"/>
      <c r="KC225" s="3"/>
      <c r="KD225" s="3"/>
      <c r="KE225" s="3"/>
      <c r="KF225" s="3"/>
      <c r="KG225" s="3"/>
      <c r="KH225" s="3"/>
      <c r="KI225" s="3"/>
      <c r="KJ225" s="3"/>
      <c r="KK225" s="3"/>
      <c r="KL225" s="3"/>
      <c r="KM225" s="3"/>
      <c r="KN225" s="3"/>
      <c r="KO225" s="3"/>
      <c r="KP225" s="3"/>
      <c r="KQ225" s="3"/>
      <c r="KR225" s="3"/>
      <c r="KS225" s="3"/>
      <c r="KT225" s="3"/>
      <c r="KU225" s="3"/>
      <c r="KV225" s="3"/>
      <c r="KW225" s="3"/>
      <c r="KX225" s="3"/>
      <c r="KY225" s="3"/>
      <c r="KZ225" s="3"/>
      <c r="LA225" s="3"/>
      <c r="LB225" s="3"/>
      <c r="LC225" s="3"/>
      <c r="LD225" s="3"/>
      <c r="LE225" s="3"/>
      <c r="LF225" s="3"/>
      <c r="LG225" s="3"/>
      <c r="LH225" s="3"/>
      <c r="LI225" s="3"/>
      <c r="LJ225" s="3"/>
      <c r="LK225" s="3"/>
      <c r="LL225" s="3"/>
      <c r="LM225" s="3"/>
      <c r="LN225" s="3"/>
      <c r="LO225" s="3"/>
      <c r="LP225" s="3"/>
      <c r="LQ225" s="3"/>
      <c r="LR225" s="3"/>
      <c r="LS225" s="3"/>
      <c r="LT225" s="3"/>
      <c r="LU225" s="3"/>
      <c r="LV225" s="3"/>
      <c r="LW225" s="3"/>
      <c r="LX225" s="3"/>
      <c r="LY225" s="3"/>
      <c r="LZ225" s="3"/>
      <c r="MA225" s="3"/>
      <c r="MB225" s="3"/>
      <c r="MC225" s="3"/>
      <c r="MD225" s="3"/>
      <c r="ME225" s="3"/>
      <c r="MF225" s="3"/>
      <c r="MG225" s="3"/>
      <c r="MH225" s="3"/>
      <c r="MI225" s="3"/>
      <c r="MJ225" s="3"/>
      <c r="MK225" s="3"/>
      <c r="ML225" s="3"/>
      <c r="MM225" s="3"/>
      <c r="MN225" s="3"/>
      <c r="MO225" s="3"/>
      <c r="MP225" s="3"/>
      <c r="MQ225" s="3"/>
      <c r="MR225" s="3"/>
      <c r="MS225" s="3"/>
      <c r="MT225" s="3"/>
      <c r="MU225" s="3"/>
      <c r="MV225" s="3"/>
      <c r="MW225" s="3"/>
      <c r="MX225" s="3"/>
      <c r="MY225" s="3"/>
      <c r="MZ225" s="3"/>
      <c r="NA225" s="3"/>
      <c r="NB225" s="3"/>
      <c r="NC225" s="3"/>
      <c r="ND225" s="3"/>
      <c r="NE225" s="3"/>
      <c r="NF225" s="3"/>
      <c r="NG225" s="3"/>
      <c r="NH225" s="3"/>
      <c r="NI225" s="3"/>
      <c r="NJ225" s="3"/>
      <c r="NK225" s="3"/>
      <c r="NL225" s="3"/>
      <c r="NM225" s="3"/>
      <c r="NN225" s="3"/>
      <c r="NO225" s="3"/>
      <c r="NP225" s="3"/>
      <c r="NQ225" s="3"/>
      <c r="NR225" s="3"/>
      <c r="NS225" s="3"/>
      <c r="NT225" s="3"/>
      <c r="NU225" s="3"/>
      <c r="NV225" s="3"/>
      <c r="NW225" s="3"/>
      <c r="NX225" s="3"/>
      <c r="NY225" s="3"/>
      <c r="NZ225" s="3"/>
      <c r="OA225" s="3"/>
      <c r="OB225" s="3"/>
      <c r="OC225" s="3"/>
      <c r="OD225" s="3"/>
      <c r="OE225" s="3"/>
      <c r="OF225" s="3"/>
      <c r="OG225" s="3"/>
      <c r="OH225" s="3"/>
      <c r="OI225" s="3"/>
      <c r="OJ225" s="3"/>
      <c r="OK225" s="3"/>
      <c r="OL225" s="3"/>
      <c r="OM225" s="3"/>
      <c r="ON225" s="3"/>
      <c r="OO225" s="3"/>
      <c r="OP225" s="3"/>
      <c r="OQ225" s="3"/>
      <c r="OR225" s="3"/>
      <c r="OS225" s="3"/>
      <c r="OT225" s="3"/>
      <c r="OU225" s="3"/>
      <c r="OV225" s="3"/>
      <c r="OW225" s="3"/>
      <c r="OX225" s="3"/>
      <c r="OY225" s="3"/>
      <c r="OZ225" s="3"/>
      <c r="PA225" s="3"/>
      <c r="PB225" s="3"/>
      <c r="PC225" s="3"/>
      <c r="PD225" s="3"/>
      <c r="PE225" s="3"/>
      <c r="PF225" s="3"/>
      <c r="PG225" s="3"/>
      <c r="PH225" s="3"/>
      <c r="PI225" s="3"/>
      <c r="PJ225" s="3"/>
      <c r="PK225" s="3"/>
      <c r="PL225" s="3"/>
      <c r="PM225" s="3"/>
      <c r="PN225" s="3"/>
      <c r="PO225" s="3"/>
      <c r="PP225" s="3"/>
      <c r="PQ225" s="3"/>
      <c r="PR225" s="3"/>
      <c r="PS225" s="3"/>
      <c r="PT225" s="3"/>
      <c r="PU225" s="3"/>
      <c r="PV225" s="3"/>
      <c r="PW225" s="3"/>
      <c r="PX225" s="3"/>
      <c r="PY225" s="3"/>
      <c r="PZ225" s="3"/>
      <c r="QA225" s="3"/>
      <c r="QB225" s="3"/>
      <c r="QC225" s="3"/>
      <c r="QD225" s="3"/>
      <c r="QE225" s="3"/>
      <c r="QF225" s="3"/>
      <c r="QG225" s="3"/>
      <c r="QH225" s="3"/>
      <c r="QI225" s="3"/>
      <c r="QJ225" s="3"/>
      <c r="QK225" s="3"/>
      <c r="QL225" s="3"/>
      <c r="QM225" s="3"/>
      <c r="QN225" s="3"/>
      <c r="QO225" s="3"/>
      <c r="QP225" s="3"/>
      <c r="QQ225" s="3"/>
      <c r="QR225" s="3"/>
      <c r="QS225" s="3"/>
      <c r="QT225" s="3"/>
      <c r="QU225" s="3"/>
      <c r="QV225" s="3"/>
      <c r="QW225" s="3"/>
      <c r="QX225" s="3"/>
      <c r="QY225" s="3"/>
      <c r="QZ225" s="3"/>
      <c r="RA225" s="3"/>
      <c r="RB225" s="3"/>
      <c r="RC225" s="3"/>
      <c r="RD225" s="3"/>
      <c r="RE225" s="3"/>
      <c r="RF225" s="3"/>
      <c r="RG225" s="3"/>
      <c r="RH225" s="3"/>
      <c r="RI225" s="3"/>
      <c r="RJ225" s="3"/>
      <c r="RK225" s="3"/>
      <c r="RL225" s="3"/>
      <c r="RM225" s="3"/>
      <c r="RN225" s="3"/>
      <c r="RO225" s="3"/>
      <c r="RP225" s="3"/>
      <c r="RQ225" s="3"/>
      <c r="RR225" s="3"/>
      <c r="RS225" s="3"/>
      <c r="RT225" s="3"/>
      <c r="RU225" s="3"/>
      <c r="RV225" s="3"/>
      <c r="RW225" s="3"/>
      <c r="RX225" s="3"/>
      <c r="RY225" s="3"/>
      <c r="RZ225" s="3"/>
      <c r="SA225" s="3"/>
      <c r="SB225" s="3"/>
    </row>
    <row r="226" spans="1:496" s="1" customFormat="1" ht="14.25" customHeight="1" outlineLevel="2">
      <c r="A226" s="103" t="s">
        <v>207</v>
      </c>
      <c r="B226" s="104" t="s">
        <v>542</v>
      </c>
      <c r="C226" s="44" t="s">
        <v>5</v>
      </c>
      <c r="D226" s="47">
        <f>D227+D228+D229+D230</f>
        <v>0</v>
      </c>
      <c r="E226" s="47">
        <f>E227+E228+E229+E230</f>
        <v>0</v>
      </c>
      <c r="F226" s="47">
        <f>F227+F228+F229+F230</f>
        <v>0</v>
      </c>
      <c r="G226" s="6"/>
      <c r="H226" s="105" t="s">
        <v>543</v>
      </c>
      <c r="I226" s="82" t="s">
        <v>653</v>
      </c>
      <c r="J226" s="161" t="s">
        <v>548</v>
      </c>
      <c r="K226" s="63" t="s">
        <v>442</v>
      </c>
      <c r="L226" s="63"/>
      <c r="M226" s="63">
        <v>833</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c r="IZ226" s="3"/>
      <c r="JA226" s="3"/>
      <c r="JB226" s="3"/>
      <c r="JC226" s="3"/>
      <c r="JD226" s="3"/>
      <c r="JE226" s="3"/>
      <c r="JF226" s="3"/>
      <c r="JG226" s="3"/>
      <c r="JH226" s="3"/>
      <c r="JI226" s="3"/>
      <c r="JJ226" s="3"/>
      <c r="JK226" s="3"/>
      <c r="JL226" s="3"/>
      <c r="JM226" s="3"/>
      <c r="JN226" s="3"/>
      <c r="JO226" s="3"/>
      <c r="JP226" s="3"/>
      <c r="JQ226" s="3"/>
      <c r="JR226" s="3"/>
      <c r="JS226" s="3"/>
      <c r="JT226" s="3"/>
      <c r="JU226" s="3"/>
      <c r="JV226" s="3"/>
      <c r="JW226" s="3"/>
      <c r="JX226" s="3"/>
      <c r="JY226" s="3"/>
      <c r="JZ226" s="3"/>
      <c r="KA226" s="3"/>
      <c r="KB226" s="3"/>
      <c r="KC226" s="3"/>
      <c r="KD226" s="3"/>
      <c r="KE226" s="3"/>
      <c r="KF226" s="3"/>
      <c r="KG226" s="3"/>
      <c r="KH226" s="3"/>
      <c r="KI226" s="3"/>
      <c r="KJ226" s="3"/>
      <c r="KK226" s="3"/>
      <c r="KL226" s="3"/>
      <c r="KM226" s="3"/>
      <c r="KN226" s="3"/>
      <c r="KO226" s="3"/>
      <c r="KP226" s="3"/>
      <c r="KQ226" s="3"/>
      <c r="KR226" s="3"/>
      <c r="KS226" s="3"/>
      <c r="KT226" s="3"/>
      <c r="KU226" s="3"/>
      <c r="KV226" s="3"/>
      <c r="KW226" s="3"/>
      <c r="KX226" s="3"/>
      <c r="KY226" s="3"/>
      <c r="KZ226" s="3"/>
      <c r="LA226" s="3"/>
      <c r="LB226" s="3"/>
      <c r="LC226" s="3"/>
      <c r="LD226" s="3"/>
      <c r="LE226" s="3"/>
      <c r="LF226" s="3"/>
      <c r="LG226" s="3"/>
      <c r="LH226" s="3"/>
      <c r="LI226" s="3"/>
      <c r="LJ226" s="3"/>
      <c r="LK226" s="3"/>
      <c r="LL226" s="3"/>
      <c r="LM226" s="3"/>
      <c r="LN226" s="3"/>
      <c r="LO226" s="3"/>
      <c r="LP226" s="3"/>
      <c r="LQ226" s="3"/>
      <c r="LR226" s="3"/>
      <c r="LS226" s="3"/>
      <c r="LT226" s="3"/>
      <c r="LU226" s="3"/>
      <c r="LV226" s="3"/>
      <c r="LW226" s="3"/>
      <c r="LX226" s="3"/>
      <c r="LY226" s="3"/>
      <c r="LZ226" s="3"/>
      <c r="MA226" s="3"/>
      <c r="MB226" s="3"/>
      <c r="MC226" s="3"/>
      <c r="MD226" s="3"/>
      <c r="ME226" s="3"/>
      <c r="MF226" s="3"/>
      <c r="MG226" s="3"/>
      <c r="MH226" s="3"/>
      <c r="MI226" s="3"/>
      <c r="MJ226" s="3"/>
      <c r="MK226" s="3"/>
      <c r="ML226" s="3"/>
      <c r="MM226" s="3"/>
      <c r="MN226" s="3"/>
      <c r="MO226" s="3"/>
      <c r="MP226" s="3"/>
      <c r="MQ226" s="3"/>
      <c r="MR226" s="3"/>
      <c r="MS226" s="3"/>
      <c r="MT226" s="3"/>
      <c r="MU226" s="3"/>
      <c r="MV226" s="3"/>
      <c r="MW226" s="3"/>
      <c r="MX226" s="3"/>
      <c r="MY226" s="3"/>
      <c r="MZ226" s="3"/>
      <c r="NA226" s="3"/>
      <c r="NB226" s="3"/>
      <c r="NC226" s="3"/>
      <c r="ND226" s="3"/>
      <c r="NE226" s="3"/>
      <c r="NF226" s="3"/>
      <c r="NG226" s="3"/>
      <c r="NH226" s="3"/>
      <c r="NI226" s="3"/>
      <c r="NJ226" s="3"/>
      <c r="NK226" s="3"/>
      <c r="NL226" s="3"/>
      <c r="NM226" s="3"/>
      <c r="NN226" s="3"/>
      <c r="NO226" s="3"/>
      <c r="NP226" s="3"/>
      <c r="NQ226" s="3"/>
      <c r="NR226" s="3"/>
      <c r="NS226" s="3"/>
      <c r="NT226" s="3"/>
      <c r="NU226" s="3"/>
      <c r="NV226" s="3"/>
      <c r="NW226" s="3"/>
      <c r="NX226" s="3"/>
      <c r="NY226" s="3"/>
      <c r="NZ226" s="3"/>
      <c r="OA226" s="3"/>
      <c r="OB226" s="3"/>
      <c r="OC226" s="3"/>
      <c r="OD226" s="3"/>
      <c r="OE226" s="3"/>
      <c r="OF226" s="3"/>
      <c r="OG226" s="3"/>
      <c r="OH226" s="3"/>
      <c r="OI226" s="3"/>
      <c r="OJ226" s="3"/>
      <c r="OK226" s="3"/>
      <c r="OL226" s="3"/>
      <c r="OM226" s="3"/>
      <c r="ON226" s="3"/>
      <c r="OO226" s="3"/>
      <c r="OP226" s="3"/>
      <c r="OQ226" s="3"/>
      <c r="OR226" s="3"/>
      <c r="OS226" s="3"/>
      <c r="OT226" s="3"/>
      <c r="OU226" s="3"/>
      <c r="OV226" s="3"/>
      <c r="OW226" s="3"/>
      <c r="OX226" s="3"/>
      <c r="OY226" s="3"/>
      <c r="OZ226" s="3"/>
      <c r="PA226" s="3"/>
      <c r="PB226" s="3"/>
      <c r="PC226" s="3"/>
      <c r="PD226" s="3"/>
      <c r="PE226" s="3"/>
      <c r="PF226" s="3"/>
      <c r="PG226" s="3"/>
      <c r="PH226" s="3"/>
      <c r="PI226" s="3"/>
      <c r="PJ226" s="3"/>
      <c r="PK226" s="3"/>
      <c r="PL226" s="3"/>
      <c r="PM226" s="3"/>
      <c r="PN226" s="3"/>
      <c r="PO226" s="3"/>
      <c r="PP226" s="3"/>
      <c r="PQ226" s="3"/>
      <c r="PR226" s="3"/>
      <c r="PS226" s="3"/>
      <c r="PT226" s="3"/>
      <c r="PU226" s="3"/>
      <c r="PV226" s="3"/>
      <c r="PW226" s="3"/>
      <c r="PX226" s="3"/>
      <c r="PY226" s="3"/>
      <c r="PZ226" s="3"/>
      <c r="QA226" s="3"/>
      <c r="QB226" s="3"/>
      <c r="QC226" s="3"/>
      <c r="QD226" s="3"/>
      <c r="QE226" s="3"/>
      <c r="QF226" s="3"/>
      <c r="QG226" s="3"/>
      <c r="QH226" s="3"/>
      <c r="QI226" s="3"/>
      <c r="QJ226" s="3"/>
      <c r="QK226" s="3"/>
      <c r="QL226" s="3"/>
      <c r="QM226" s="3"/>
      <c r="QN226" s="3"/>
      <c r="QO226" s="3"/>
      <c r="QP226" s="3"/>
      <c r="QQ226" s="3"/>
      <c r="QR226" s="3"/>
      <c r="QS226" s="3"/>
      <c r="QT226" s="3"/>
      <c r="QU226" s="3"/>
      <c r="QV226" s="3"/>
      <c r="QW226" s="3"/>
      <c r="QX226" s="3"/>
      <c r="QY226" s="3"/>
      <c r="QZ226" s="3"/>
      <c r="RA226" s="3"/>
      <c r="RB226" s="3"/>
      <c r="RC226" s="3"/>
      <c r="RD226" s="3"/>
      <c r="RE226" s="3"/>
      <c r="RF226" s="3"/>
      <c r="RG226" s="3"/>
      <c r="RH226" s="3"/>
      <c r="RI226" s="3"/>
      <c r="RJ226" s="3"/>
      <c r="RK226" s="3"/>
      <c r="RL226" s="3"/>
      <c r="RM226" s="3"/>
      <c r="RN226" s="3"/>
      <c r="RO226" s="3"/>
      <c r="RP226" s="3"/>
      <c r="RQ226" s="3"/>
      <c r="RR226" s="3"/>
      <c r="RS226" s="3"/>
      <c r="RT226" s="3"/>
      <c r="RU226" s="3"/>
      <c r="RV226" s="3"/>
      <c r="RW226" s="3"/>
      <c r="RX226" s="3"/>
      <c r="RY226" s="3"/>
      <c r="RZ226" s="3"/>
      <c r="SA226" s="3"/>
      <c r="SB226" s="3"/>
    </row>
    <row r="227" spans="1:496" s="1" customFormat="1" ht="14.25" customHeight="1" outlineLevel="2">
      <c r="A227" s="103"/>
      <c r="B227" s="104"/>
      <c r="C227" s="44" t="s">
        <v>6</v>
      </c>
      <c r="D227" s="47">
        <v>0</v>
      </c>
      <c r="E227" s="47">
        <v>0</v>
      </c>
      <c r="F227" s="47">
        <v>0</v>
      </c>
      <c r="G227" s="6"/>
      <c r="H227" s="105"/>
      <c r="I227" s="83"/>
      <c r="J227" s="162"/>
      <c r="K227" s="63"/>
      <c r="L227" s="63"/>
      <c r="M227" s="6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c r="IZ227" s="3"/>
      <c r="JA227" s="3"/>
      <c r="JB227" s="3"/>
      <c r="JC227" s="3"/>
      <c r="JD227" s="3"/>
      <c r="JE227" s="3"/>
      <c r="JF227" s="3"/>
      <c r="JG227" s="3"/>
      <c r="JH227" s="3"/>
      <c r="JI227" s="3"/>
      <c r="JJ227" s="3"/>
      <c r="JK227" s="3"/>
      <c r="JL227" s="3"/>
      <c r="JM227" s="3"/>
      <c r="JN227" s="3"/>
      <c r="JO227" s="3"/>
      <c r="JP227" s="3"/>
      <c r="JQ227" s="3"/>
      <c r="JR227" s="3"/>
      <c r="JS227" s="3"/>
      <c r="JT227" s="3"/>
      <c r="JU227" s="3"/>
      <c r="JV227" s="3"/>
      <c r="JW227" s="3"/>
      <c r="JX227" s="3"/>
      <c r="JY227" s="3"/>
      <c r="JZ227" s="3"/>
      <c r="KA227" s="3"/>
      <c r="KB227" s="3"/>
      <c r="KC227" s="3"/>
      <c r="KD227" s="3"/>
      <c r="KE227" s="3"/>
      <c r="KF227" s="3"/>
      <c r="KG227" s="3"/>
      <c r="KH227" s="3"/>
      <c r="KI227" s="3"/>
      <c r="KJ227" s="3"/>
      <c r="KK227" s="3"/>
      <c r="KL227" s="3"/>
      <c r="KM227" s="3"/>
      <c r="KN227" s="3"/>
      <c r="KO227" s="3"/>
      <c r="KP227" s="3"/>
      <c r="KQ227" s="3"/>
      <c r="KR227" s="3"/>
      <c r="KS227" s="3"/>
      <c r="KT227" s="3"/>
      <c r="KU227" s="3"/>
      <c r="KV227" s="3"/>
      <c r="KW227" s="3"/>
      <c r="KX227" s="3"/>
      <c r="KY227" s="3"/>
      <c r="KZ227" s="3"/>
      <c r="LA227" s="3"/>
      <c r="LB227" s="3"/>
      <c r="LC227" s="3"/>
      <c r="LD227" s="3"/>
      <c r="LE227" s="3"/>
      <c r="LF227" s="3"/>
      <c r="LG227" s="3"/>
      <c r="LH227" s="3"/>
      <c r="LI227" s="3"/>
      <c r="LJ227" s="3"/>
      <c r="LK227" s="3"/>
      <c r="LL227" s="3"/>
      <c r="LM227" s="3"/>
      <c r="LN227" s="3"/>
      <c r="LO227" s="3"/>
      <c r="LP227" s="3"/>
      <c r="LQ227" s="3"/>
      <c r="LR227" s="3"/>
      <c r="LS227" s="3"/>
      <c r="LT227" s="3"/>
      <c r="LU227" s="3"/>
      <c r="LV227" s="3"/>
      <c r="LW227" s="3"/>
      <c r="LX227" s="3"/>
      <c r="LY227" s="3"/>
      <c r="LZ227" s="3"/>
      <c r="MA227" s="3"/>
      <c r="MB227" s="3"/>
      <c r="MC227" s="3"/>
      <c r="MD227" s="3"/>
      <c r="ME227" s="3"/>
      <c r="MF227" s="3"/>
      <c r="MG227" s="3"/>
      <c r="MH227" s="3"/>
      <c r="MI227" s="3"/>
      <c r="MJ227" s="3"/>
      <c r="MK227" s="3"/>
      <c r="ML227" s="3"/>
      <c r="MM227" s="3"/>
      <c r="MN227" s="3"/>
      <c r="MO227" s="3"/>
      <c r="MP227" s="3"/>
      <c r="MQ227" s="3"/>
      <c r="MR227" s="3"/>
      <c r="MS227" s="3"/>
      <c r="MT227" s="3"/>
      <c r="MU227" s="3"/>
      <c r="MV227" s="3"/>
      <c r="MW227" s="3"/>
      <c r="MX227" s="3"/>
      <c r="MY227" s="3"/>
      <c r="MZ227" s="3"/>
      <c r="NA227" s="3"/>
      <c r="NB227" s="3"/>
      <c r="NC227" s="3"/>
      <c r="ND227" s="3"/>
      <c r="NE227" s="3"/>
      <c r="NF227" s="3"/>
      <c r="NG227" s="3"/>
      <c r="NH227" s="3"/>
      <c r="NI227" s="3"/>
      <c r="NJ227" s="3"/>
      <c r="NK227" s="3"/>
      <c r="NL227" s="3"/>
      <c r="NM227" s="3"/>
      <c r="NN227" s="3"/>
      <c r="NO227" s="3"/>
      <c r="NP227" s="3"/>
      <c r="NQ227" s="3"/>
      <c r="NR227" s="3"/>
      <c r="NS227" s="3"/>
      <c r="NT227" s="3"/>
      <c r="NU227" s="3"/>
      <c r="NV227" s="3"/>
      <c r="NW227" s="3"/>
      <c r="NX227" s="3"/>
      <c r="NY227" s="3"/>
      <c r="NZ227" s="3"/>
      <c r="OA227" s="3"/>
      <c r="OB227" s="3"/>
      <c r="OC227" s="3"/>
      <c r="OD227" s="3"/>
      <c r="OE227" s="3"/>
      <c r="OF227" s="3"/>
      <c r="OG227" s="3"/>
      <c r="OH227" s="3"/>
      <c r="OI227" s="3"/>
      <c r="OJ227" s="3"/>
      <c r="OK227" s="3"/>
      <c r="OL227" s="3"/>
      <c r="OM227" s="3"/>
      <c r="ON227" s="3"/>
      <c r="OO227" s="3"/>
      <c r="OP227" s="3"/>
      <c r="OQ227" s="3"/>
      <c r="OR227" s="3"/>
      <c r="OS227" s="3"/>
      <c r="OT227" s="3"/>
      <c r="OU227" s="3"/>
      <c r="OV227" s="3"/>
      <c r="OW227" s="3"/>
      <c r="OX227" s="3"/>
      <c r="OY227" s="3"/>
      <c r="OZ227" s="3"/>
      <c r="PA227" s="3"/>
      <c r="PB227" s="3"/>
      <c r="PC227" s="3"/>
      <c r="PD227" s="3"/>
      <c r="PE227" s="3"/>
      <c r="PF227" s="3"/>
      <c r="PG227" s="3"/>
      <c r="PH227" s="3"/>
      <c r="PI227" s="3"/>
      <c r="PJ227" s="3"/>
      <c r="PK227" s="3"/>
      <c r="PL227" s="3"/>
      <c r="PM227" s="3"/>
      <c r="PN227" s="3"/>
      <c r="PO227" s="3"/>
      <c r="PP227" s="3"/>
      <c r="PQ227" s="3"/>
      <c r="PR227" s="3"/>
      <c r="PS227" s="3"/>
      <c r="PT227" s="3"/>
      <c r="PU227" s="3"/>
      <c r="PV227" s="3"/>
      <c r="PW227" s="3"/>
      <c r="PX227" s="3"/>
      <c r="PY227" s="3"/>
      <c r="PZ227" s="3"/>
      <c r="QA227" s="3"/>
      <c r="QB227" s="3"/>
      <c r="QC227" s="3"/>
      <c r="QD227" s="3"/>
      <c r="QE227" s="3"/>
      <c r="QF227" s="3"/>
      <c r="QG227" s="3"/>
      <c r="QH227" s="3"/>
      <c r="QI227" s="3"/>
      <c r="QJ227" s="3"/>
      <c r="QK227" s="3"/>
      <c r="QL227" s="3"/>
      <c r="QM227" s="3"/>
      <c r="QN227" s="3"/>
      <c r="QO227" s="3"/>
      <c r="QP227" s="3"/>
      <c r="QQ227" s="3"/>
      <c r="QR227" s="3"/>
      <c r="QS227" s="3"/>
      <c r="QT227" s="3"/>
      <c r="QU227" s="3"/>
      <c r="QV227" s="3"/>
      <c r="QW227" s="3"/>
      <c r="QX227" s="3"/>
      <c r="QY227" s="3"/>
      <c r="QZ227" s="3"/>
      <c r="RA227" s="3"/>
      <c r="RB227" s="3"/>
      <c r="RC227" s="3"/>
      <c r="RD227" s="3"/>
      <c r="RE227" s="3"/>
      <c r="RF227" s="3"/>
      <c r="RG227" s="3"/>
      <c r="RH227" s="3"/>
      <c r="RI227" s="3"/>
      <c r="RJ227" s="3"/>
      <c r="RK227" s="3"/>
      <c r="RL227" s="3"/>
      <c r="RM227" s="3"/>
      <c r="RN227" s="3"/>
      <c r="RO227" s="3"/>
      <c r="RP227" s="3"/>
      <c r="RQ227" s="3"/>
      <c r="RR227" s="3"/>
      <c r="RS227" s="3"/>
      <c r="RT227" s="3"/>
      <c r="RU227" s="3"/>
      <c r="RV227" s="3"/>
      <c r="RW227" s="3"/>
      <c r="RX227" s="3"/>
      <c r="RY227" s="3"/>
      <c r="RZ227" s="3"/>
      <c r="SA227" s="3"/>
      <c r="SB227" s="3"/>
    </row>
    <row r="228" spans="1:496" s="1" customFormat="1" ht="14.25" customHeight="1" outlineLevel="2">
      <c r="A228" s="103"/>
      <c r="B228" s="104"/>
      <c r="C228" s="44" t="s">
        <v>7</v>
      </c>
      <c r="D228" s="47">
        <v>0</v>
      </c>
      <c r="E228" s="47">
        <v>0</v>
      </c>
      <c r="F228" s="47">
        <v>0</v>
      </c>
      <c r="G228" s="6"/>
      <c r="H228" s="105"/>
      <c r="I228" s="83"/>
      <c r="J228" s="162"/>
      <c r="K228" s="63"/>
      <c r="L228" s="63"/>
      <c r="M228" s="6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c r="IZ228" s="3"/>
      <c r="JA228" s="3"/>
      <c r="JB228" s="3"/>
      <c r="JC228" s="3"/>
      <c r="JD228" s="3"/>
      <c r="JE228" s="3"/>
      <c r="JF228" s="3"/>
      <c r="JG228" s="3"/>
      <c r="JH228" s="3"/>
      <c r="JI228" s="3"/>
      <c r="JJ228" s="3"/>
      <c r="JK228" s="3"/>
      <c r="JL228" s="3"/>
      <c r="JM228" s="3"/>
      <c r="JN228" s="3"/>
      <c r="JO228" s="3"/>
      <c r="JP228" s="3"/>
      <c r="JQ228" s="3"/>
      <c r="JR228" s="3"/>
      <c r="JS228" s="3"/>
      <c r="JT228" s="3"/>
      <c r="JU228" s="3"/>
      <c r="JV228" s="3"/>
      <c r="JW228" s="3"/>
      <c r="JX228" s="3"/>
      <c r="JY228" s="3"/>
      <c r="JZ228" s="3"/>
      <c r="KA228" s="3"/>
      <c r="KB228" s="3"/>
      <c r="KC228" s="3"/>
      <c r="KD228" s="3"/>
      <c r="KE228" s="3"/>
      <c r="KF228" s="3"/>
      <c r="KG228" s="3"/>
      <c r="KH228" s="3"/>
      <c r="KI228" s="3"/>
      <c r="KJ228" s="3"/>
      <c r="KK228" s="3"/>
      <c r="KL228" s="3"/>
      <c r="KM228" s="3"/>
      <c r="KN228" s="3"/>
      <c r="KO228" s="3"/>
      <c r="KP228" s="3"/>
      <c r="KQ228" s="3"/>
      <c r="KR228" s="3"/>
      <c r="KS228" s="3"/>
      <c r="KT228" s="3"/>
      <c r="KU228" s="3"/>
      <c r="KV228" s="3"/>
      <c r="KW228" s="3"/>
      <c r="KX228" s="3"/>
      <c r="KY228" s="3"/>
      <c r="KZ228" s="3"/>
      <c r="LA228" s="3"/>
      <c r="LB228" s="3"/>
      <c r="LC228" s="3"/>
      <c r="LD228" s="3"/>
      <c r="LE228" s="3"/>
      <c r="LF228" s="3"/>
      <c r="LG228" s="3"/>
      <c r="LH228" s="3"/>
      <c r="LI228" s="3"/>
      <c r="LJ228" s="3"/>
      <c r="LK228" s="3"/>
      <c r="LL228" s="3"/>
      <c r="LM228" s="3"/>
      <c r="LN228" s="3"/>
      <c r="LO228" s="3"/>
      <c r="LP228" s="3"/>
      <c r="LQ228" s="3"/>
      <c r="LR228" s="3"/>
      <c r="LS228" s="3"/>
      <c r="LT228" s="3"/>
      <c r="LU228" s="3"/>
      <c r="LV228" s="3"/>
      <c r="LW228" s="3"/>
      <c r="LX228" s="3"/>
      <c r="LY228" s="3"/>
      <c r="LZ228" s="3"/>
      <c r="MA228" s="3"/>
      <c r="MB228" s="3"/>
      <c r="MC228" s="3"/>
      <c r="MD228" s="3"/>
      <c r="ME228" s="3"/>
      <c r="MF228" s="3"/>
      <c r="MG228" s="3"/>
      <c r="MH228" s="3"/>
      <c r="MI228" s="3"/>
      <c r="MJ228" s="3"/>
      <c r="MK228" s="3"/>
      <c r="ML228" s="3"/>
      <c r="MM228" s="3"/>
      <c r="MN228" s="3"/>
      <c r="MO228" s="3"/>
      <c r="MP228" s="3"/>
      <c r="MQ228" s="3"/>
      <c r="MR228" s="3"/>
      <c r="MS228" s="3"/>
      <c r="MT228" s="3"/>
      <c r="MU228" s="3"/>
      <c r="MV228" s="3"/>
      <c r="MW228" s="3"/>
      <c r="MX228" s="3"/>
      <c r="MY228" s="3"/>
      <c r="MZ228" s="3"/>
      <c r="NA228" s="3"/>
      <c r="NB228" s="3"/>
      <c r="NC228" s="3"/>
      <c r="ND228" s="3"/>
      <c r="NE228" s="3"/>
      <c r="NF228" s="3"/>
      <c r="NG228" s="3"/>
      <c r="NH228" s="3"/>
      <c r="NI228" s="3"/>
      <c r="NJ228" s="3"/>
      <c r="NK228" s="3"/>
      <c r="NL228" s="3"/>
      <c r="NM228" s="3"/>
      <c r="NN228" s="3"/>
      <c r="NO228" s="3"/>
      <c r="NP228" s="3"/>
      <c r="NQ228" s="3"/>
      <c r="NR228" s="3"/>
      <c r="NS228" s="3"/>
      <c r="NT228" s="3"/>
      <c r="NU228" s="3"/>
      <c r="NV228" s="3"/>
      <c r="NW228" s="3"/>
      <c r="NX228" s="3"/>
      <c r="NY228" s="3"/>
      <c r="NZ228" s="3"/>
      <c r="OA228" s="3"/>
      <c r="OB228" s="3"/>
      <c r="OC228" s="3"/>
      <c r="OD228" s="3"/>
      <c r="OE228" s="3"/>
      <c r="OF228" s="3"/>
      <c r="OG228" s="3"/>
      <c r="OH228" s="3"/>
      <c r="OI228" s="3"/>
      <c r="OJ228" s="3"/>
      <c r="OK228" s="3"/>
      <c r="OL228" s="3"/>
      <c r="OM228" s="3"/>
      <c r="ON228" s="3"/>
      <c r="OO228" s="3"/>
      <c r="OP228" s="3"/>
      <c r="OQ228" s="3"/>
      <c r="OR228" s="3"/>
      <c r="OS228" s="3"/>
      <c r="OT228" s="3"/>
      <c r="OU228" s="3"/>
      <c r="OV228" s="3"/>
      <c r="OW228" s="3"/>
      <c r="OX228" s="3"/>
      <c r="OY228" s="3"/>
      <c r="OZ228" s="3"/>
      <c r="PA228" s="3"/>
      <c r="PB228" s="3"/>
      <c r="PC228" s="3"/>
      <c r="PD228" s="3"/>
      <c r="PE228" s="3"/>
      <c r="PF228" s="3"/>
      <c r="PG228" s="3"/>
      <c r="PH228" s="3"/>
      <c r="PI228" s="3"/>
      <c r="PJ228" s="3"/>
      <c r="PK228" s="3"/>
      <c r="PL228" s="3"/>
      <c r="PM228" s="3"/>
      <c r="PN228" s="3"/>
      <c r="PO228" s="3"/>
      <c r="PP228" s="3"/>
      <c r="PQ228" s="3"/>
      <c r="PR228" s="3"/>
      <c r="PS228" s="3"/>
      <c r="PT228" s="3"/>
      <c r="PU228" s="3"/>
      <c r="PV228" s="3"/>
      <c r="PW228" s="3"/>
      <c r="PX228" s="3"/>
      <c r="PY228" s="3"/>
      <c r="PZ228" s="3"/>
      <c r="QA228" s="3"/>
      <c r="QB228" s="3"/>
      <c r="QC228" s="3"/>
      <c r="QD228" s="3"/>
      <c r="QE228" s="3"/>
      <c r="QF228" s="3"/>
      <c r="QG228" s="3"/>
      <c r="QH228" s="3"/>
      <c r="QI228" s="3"/>
      <c r="QJ228" s="3"/>
      <c r="QK228" s="3"/>
      <c r="QL228" s="3"/>
      <c r="QM228" s="3"/>
      <c r="QN228" s="3"/>
      <c r="QO228" s="3"/>
      <c r="QP228" s="3"/>
      <c r="QQ228" s="3"/>
      <c r="QR228" s="3"/>
      <c r="QS228" s="3"/>
      <c r="QT228" s="3"/>
      <c r="QU228" s="3"/>
      <c r="QV228" s="3"/>
      <c r="QW228" s="3"/>
      <c r="QX228" s="3"/>
      <c r="QY228" s="3"/>
      <c r="QZ228" s="3"/>
      <c r="RA228" s="3"/>
      <c r="RB228" s="3"/>
      <c r="RC228" s="3"/>
      <c r="RD228" s="3"/>
      <c r="RE228" s="3"/>
      <c r="RF228" s="3"/>
      <c r="RG228" s="3"/>
      <c r="RH228" s="3"/>
      <c r="RI228" s="3"/>
      <c r="RJ228" s="3"/>
      <c r="RK228" s="3"/>
      <c r="RL228" s="3"/>
      <c r="RM228" s="3"/>
      <c r="RN228" s="3"/>
      <c r="RO228" s="3"/>
      <c r="RP228" s="3"/>
      <c r="RQ228" s="3"/>
      <c r="RR228" s="3"/>
      <c r="RS228" s="3"/>
      <c r="RT228" s="3"/>
      <c r="RU228" s="3"/>
      <c r="RV228" s="3"/>
      <c r="RW228" s="3"/>
      <c r="RX228" s="3"/>
      <c r="RY228" s="3"/>
      <c r="RZ228" s="3"/>
      <c r="SA228" s="3"/>
      <c r="SB228" s="3"/>
    </row>
    <row r="229" spans="1:496" s="1" customFormat="1" ht="14.25" customHeight="1" outlineLevel="2">
      <c r="A229" s="103"/>
      <c r="B229" s="104"/>
      <c r="C229" s="44" t="s">
        <v>8</v>
      </c>
      <c r="D229" s="47">
        <v>0</v>
      </c>
      <c r="E229" s="47">
        <v>0</v>
      </c>
      <c r="F229" s="47">
        <v>0</v>
      </c>
      <c r="G229" s="6"/>
      <c r="H229" s="105"/>
      <c r="I229" s="83"/>
      <c r="J229" s="162"/>
      <c r="K229" s="63"/>
      <c r="L229" s="63"/>
      <c r="M229" s="6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c r="IZ229" s="3"/>
      <c r="JA229" s="3"/>
      <c r="JB229" s="3"/>
      <c r="JC229" s="3"/>
      <c r="JD229" s="3"/>
      <c r="JE229" s="3"/>
      <c r="JF229" s="3"/>
      <c r="JG229" s="3"/>
      <c r="JH229" s="3"/>
      <c r="JI229" s="3"/>
      <c r="JJ229" s="3"/>
      <c r="JK229" s="3"/>
      <c r="JL229" s="3"/>
      <c r="JM229" s="3"/>
      <c r="JN229" s="3"/>
      <c r="JO229" s="3"/>
      <c r="JP229" s="3"/>
      <c r="JQ229" s="3"/>
      <c r="JR229" s="3"/>
      <c r="JS229" s="3"/>
      <c r="JT229" s="3"/>
      <c r="JU229" s="3"/>
      <c r="JV229" s="3"/>
      <c r="JW229" s="3"/>
      <c r="JX229" s="3"/>
      <c r="JY229" s="3"/>
      <c r="JZ229" s="3"/>
      <c r="KA229" s="3"/>
      <c r="KB229" s="3"/>
      <c r="KC229" s="3"/>
      <c r="KD229" s="3"/>
      <c r="KE229" s="3"/>
      <c r="KF229" s="3"/>
      <c r="KG229" s="3"/>
      <c r="KH229" s="3"/>
      <c r="KI229" s="3"/>
      <c r="KJ229" s="3"/>
      <c r="KK229" s="3"/>
      <c r="KL229" s="3"/>
      <c r="KM229" s="3"/>
      <c r="KN229" s="3"/>
      <c r="KO229" s="3"/>
      <c r="KP229" s="3"/>
      <c r="KQ229" s="3"/>
      <c r="KR229" s="3"/>
      <c r="KS229" s="3"/>
      <c r="KT229" s="3"/>
      <c r="KU229" s="3"/>
      <c r="KV229" s="3"/>
      <c r="KW229" s="3"/>
      <c r="KX229" s="3"/>
      <c r="KY229" s="3"/>
      <c r="KZ229" s="3"/>
      <c r="LA229" s="3"/>
      <c r="LB229" s="3"/>
      <c r="LC229" s="3"/>
      <c r="LD229" s="3"/>
      <c r="LE229" s="3"/>
      <c r="LF229" s="3"/>
      <c r="LG229" s="3"/>
      <c r="LH229" s="3"/>
      <c r="LI229" s="3"/>
      <c r="LJ229" s="3"/>
      <c r="LK229" s="3"/>
      <c r="LL229" s="3"/>
      <c r="LM229" s="3"/>
      <c r="LN229" s="3"/>
      <c r="LO229" s="3"/>
      <c r="LP229" s="3"/>
      <c r="LQ229" s="3"/>
      <c r="LR229" s="3"/>
      <c r="LS229" s="3"/>
      <c r="LT229" s="3"/>
      <c r="LU229" s="3"/>
      <c r="LV229" s="3"/>
      <c r="LW229" s="3"/>
      <c r="LX229" s="3"/>
      <c r="LY229" s="3"/>
      <c r="LZ229" s="3"/>
      <c r="MA229" s="3"/>
      <c r="MB229" s="3"/>
      <c r="MC229" s="3"/>
      <c r="MD229" s="3"/>
      <c r="ME229" s="3"/>
      <c r="MF229" s="3"/>
      <c r="MG229" s="3"/>
      <c r="MH229" s="3"/>
      <c r="MI229" s="3"/>
      <c r="MJ229" s="3"/>
      <c r="MK229" s="3"/>
      <c r="ML229" s="3"/>
      <c r="MM229" s="3"/>
      <c r="MN229" s="3"/>
      <c r="MO229" s="3"/>
      <c r="MP229" s="3"/>
      <c r="MQ229" s="3"/>
      <c r="MR229" s="3"/>
      <c r="MS229" s="3"/>
      <c r="MT229" s="3"/>
      <c r="MU229" s="3"/>
      <c r="MV229" s="3"/>
      <c r="MW229" s="3"/>
      <c r="MX229" s="3"/>
      <c r="MY229" s="3"/>
      <c r="MZ229" s="3"/>
      <c r="NA229" s="3"/>
      <c r="NB229" s="3"/>
      <c r="NC229" s="3"/>
      <c r="ND229" s="3"/>
      <c r="NE229" s="3"/>
      <c r="NF229" s="3"/>
      <c r="NG229" s="3"/>
      <c r="NH229" s="3"/>
      <c r="NI229" s="3"/>
      <c r="NJ229" s="3"/>
      <c r="NK229" s="3"/>
      <c r="NL229" s="3"/>
      <c r="NM229" s="3"/>
      <c r="NN229" s="3"/>
      <c r="NO229" s="3"/>
      <c r="NP229" s="3"/>
      <c r="NQ229" s="3"/>
      <c r="NR229" s="3"/>
      <c r="NS229" s="3"/>
      <c r="NT229" s="3"/>
      <c r="NU229" s="3"/>
      <c r="NV229" s="3"/>
      <c r="NW229" s="3"/>
      <c r="NX229" s="3"/>
      <c r="NY229" s="3"/>
      <c r="NZ229" s="3"/>
      <c r="OA229" s="3"/>
      <c r="OB229" s="3"/>
      <c r="OC229" s="3"/>
      <c r="OD229" s="3"/>
      <c r="OE229" s="3"/>
      <c r="OF229" s="3"/>
      <c r="OG229" s="3"/>
      <c r="OH229" s="3"/>
      <c r="OI229" s="3"/>
      <c r="OJ229" s="3"/>
      <c r="OK229" s="3"/>
      <c r="OL229" s="3"/>
      <c r="OM229" s="3"/>
      <c r="ON229" s="3"/>
      <c r="OO229" s="3"/>
      <c r="OP229" s="3"/>
      <c r="OQ229" s="3"/>
      <c r="OR229" s="3"/>
      <c r="OS229" s="3"/>
      <c r="OT229" s="3"/>
      <c r="OU229" s="3"/>
      <c r="OV229" s="3"/>
      <c r="OW229" s="3"/>
      <c r="OX229" s="3"/>
      <c r="OY229" s="3"/>
      <c r="OZ229" s="3"/>
      <c r="PA229" s="3"/>
      <c r="PB229" s="3"/>
      <c r="PC229" s="3"/>
      <c r="PD229" s="3"/>
      <c r="PE229" s="3"/>
      <c r="PF229" s="3"/>
      <c r="PG229" s="3"/>
      <c r="PH229" s="3"/>
      <c r="PI229" s="3"/>
      <c r="PJ229" s="3"/>
      <c r="PK229" s="3"/>
      <c r="PL229" s="3"/>
      <c r="PM229" s="3"/>
      <c r="PN229" s="3"/>
      <c r="PO229" s="3"/>
      <c r="PP229" s="3"/>
      <c r="PQ229" s="3"/>
      <c r="PR229" s="3"/>
      <c r="PS229" s="3"/>
      <c r="PT229" s="3"/>
      <c r="PU229" s="3"/>
      <c r="PV229" s="3"/>
      <c r="PW229" s="3"/>
      <c r="PX229" s="3"/>
      <c r="PY229" s="3"/>
      <c r="PZ229" s="3"/>
      <c r="QA229" s="3"/>
      <c r="QB229" s="3"/>
      <c r="QC229" s="3"/>
      <c r="QD229" s="3"/>
      <c r="QE229" s="3"/>
      <c r="QF229" s="3"/>
      <c r="QG229" s="3"/>
      <c r="QH229" s="3"/>
      <c r="QI229" s="3"/>
      <c r="QJ229" s="3"/>
      <c r="QK229" s="3"/>
      <c r="QL229" s="3"/>
      <c r="QM229" s="3"/>
      <c r="QN229" s="3"/>
      <c r="QO229" s="3"/>
      <c r="QP229" s="3"/>
      <c r="QQ229" s="3"/>
      <c r="QR229" s="3"/>
      <c r="QS229" s="3"/>
      <c r="QT229" s="3"/>
      <c r="QU229" s="3"/>
      <c r="QV229" s="3"/>
      <c r="QW229" s="3"/>
      <c r="QX229" s="3"/>
      <c r="QY229" s="3"/>
      <c r="QZ229" s="3"/>
      <c r="RA229" s="3"/>
      <c r="RB229" s="3"/>
      <c r="RC229" s="3"/>
      <c r="RD229" s="3"/>
      <c r="RE229" s="3"/>
      <c r="RF229" s="3"/>
      <c r="RG229" s="3"/>
      <c r="RH229" s="3"/>
      <c r="RI229" s="3"/>
      <c r="RJ229" s="3"/>
      <c r="RK229" s="3"/>
      <c r="RL229" s="3"/>
      <c r="RM229" s="3"/>
      <c r="RN229" s="3"/>
      <c r="RO229" s="3"/>
      <c r="RP229" s="3"/>
      <c r="RQ229" s="3"/>
      <c r="RR229" s="3"/>
      <c r="RS229" s="3"/>
      <c r="RT229" s="3"/>
      <c r="RU229" s="3"/>
      <c r="RV229" s="3"/>
      <c r="RW229" s="3"/>
      <c r="RX229" s="3"/>
      <c r="RY229" s="3"/>
      <c r="RZ229" s="3"/>
      <c r="SA229" s="3"/>
      <c r="SB229" s="3"/>
    </row>
    <row r="230" spans="1:496" s="1" customFormat="1" ht="14.25" customHeight="1" outlineLevel="2">
      <c r="A230" s="103"/>
      <c r="B230" s="104"/>
      <c r="C230" s="44" t="s">
        <v>9</v>
      </c>
      <c r="D230" s="47">
        <v>0</v>
      </c>
      <c r="E230" s="47">
        <v>0</v>
      </c>
      <c r="F230" s="47">
        <v>0</v>
      </c>
      <c r="G230" s="5"/>
      <c r="H230" s="105"/>
      <c r="I230" s="84"/>
      <c r="J230" s="163"/>
      <c r="K230" s="63"/>
      <c r="L230" s="63"/>
      <c r="M230" s="6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c r="IX230" s="3"/>
      <c r="IY230" s="3"/>
      <c r="IZ230" s="3"/>
      <c r="JA230" s="3"/>
      <c r="JB230" s="3"/>
      <c r="JC230" s="3"/>
      <c r="JD230" s="3"/>
      <c r="JE230" s="3"/>
      <c r="JF230" s="3"/>
      <c r="JG230" s="3"/>
      <c r="JH230" s="3"/>
      <c r="JI230" s="3"/>
      <c r="JJ230" s="3"/>
      <c r="JK230" s="3"/>
      <c r="JL230" s="3"/>
      <c r="JM230" s="3"/>
      <c r="JN230" s="3"/>
      <c r="JO230" s="3"/>
      <c r="JP230" s="3"/>
      <c r="JQ230" s="3"/>
      <c r="JR230" s="3"/>
      <c r="JS230" s="3"/>
      <c r="JT230" s="3"/>
      <c r="JU230" s="3"/>
      <c r="JV230" s="3"/>
      <c r="JW230" s="3"/>
      <c r="JX230" s="3"/>
      <c r="JY230" s="3"/>
      <c r="JZ230" s="3"/>
      <c r="KA230" s="3"/>
      <c r="KB230" s="3"/>
      <c r="KC230" s="3"/>
      <c r="KD230" s="3"/>
      <c r="KE230" s="3"/>
      <c r="KF230" s="3"/>
      <c r="KG230" s="3"/>
      <c r="KH230" s="3"/>
      <c r="KI230" s="3"/>
      <c r="KJ230" s="3"/>
      <c r="KK230" s="3"/>
      <c r="KL230" s="3"/>
      <c r="KM230" s="3"/>
      <c r="KN230" s="3"/>
      <c r="KO230" s="3"/>
      <c r="KP230" s="3"/>
      <c r="KQ230" s="3"/>
      <c r="KR230" s="3"/>
      <c r="KS230" s="3"/>
      <c r="KT230" s="3"/>
      <c r="KU230" s="3"/>
      <c r="KV230" s="3"/>
      <c r="KW230" s="3"/>
      <c r="KX230" s="3"/>
      <c r="KY230" s="3"/>
      <c r="KZ230" s="3"/>
      <c r="LA230" s="3"/>
      <c r="LB230" s="3"/>
      <c r="LC230" s="3"/>
      <c r="LD230" s="3"/>
      <c r="LE230" s="3"/>
      <c r="LF230" s="3"/>
      <c r="LG230" s="3"/>
      <c r="LH230" s="3"/>
      <c r="LI230" s="3"/>
      <c r="LJ230" s="3"/>
      <c r="LK230" s="3"/>
      <c r="LL230" s="3"/>
      <c r="LM230" s="3"/>
      <c r="LN230" s="3"/>
      <c r="LO230" s="3"/>
      <c r="LP230" s="3"/>
      <c r="LQ230" s="3"/>
      <c r="LR230" s="3"/>
      <c r="LS230" s="3"/>
      <c r="LT230" s="3"/>
      <c r="LU230" s="3"/>
      <c r="LV230" s="3"/>
      <c r="LW230" s="3"/>
      <c r="LX230" s="3"/>
      <c r="LY230" s="3"/>
      <c r="LZ230" s="3"/>
      <c r="MA230" s="3"/>
      <c r="MB230" s="3"/>
      <c r="MC230" s="3"/>
      <c r="MD230" s="3"/>
      <c r="ME230" s="3"/>
      <c r="MF230" s="3"/>
      <c r="MG230" s="3"/>
      <c r="MH230" s="3"/>
      <c r="MI230" s="3"/>
      <c r="MJ230" s="3"/>
      <c r="MK230" s="3"/>
      <c r="ML230" s="3"/>
      <c r="MM230" s="3"/>
      <c r="MN230" s="3"/>
      <c r="MO230" s="3"/>
      <c r="MP230" s="3"/>
      <c r="MQ230" s="3"/>
      <c r="MR230" s="3"/>
      <c r="MS230" s="3"/>
      <c r="MT230" s="3"/>
      <c r="MU230" s="3"/>
      <c r="MV230" s="3"/>
      <c r="MW230" s="3"/>
      <c r="MX230" s="3"/>
      <c r="MY230" s="3"/>
      <c r="MZ230" s="3"/>
      <c r="NA230" s="3"/>
      <c r="NB230" s="3"/>
      <c r="NC230" s="3"/>
      <c r="ND230" s="3"/>
      <c r="NE230" s="3"/>
      <c r="NF230" s="3"/>
      <c r="NG230" s="3"/>
      <c r="NH230" s="3"/>
      <c r="NI230" s="3"/>
      <c r="NJ230" s="3"/>
      <c r="NK230" s="3"/>
      <c r="NL230" s="3"/>
      <c r="NM230" s="3"/>
      <c r="NN230" s="3"/>
      <c r="NO230" s="3"/>
      <c r="NP230" s="3"/>
      <c r="NQ230" s="3"/>
      <c r="NR230" s="3"/>
      <c r="NS230" s="3"/>
      <c r="NT230" s="3"/>
      <c r="NU230" s="3"/>
      <c r="NV230" s="3"/>
      <c r="NW230" s="3"/>
      <c r="NX230" s="3"/>
      <c r="NY230" s="3"/>
      <c r="NZ230" s="3"/>
      <c r="OA230" s="3"/>
      <c r="OB230" s="3"/>
      <c r="OC230" s="3"/>
      <c r="OD230" s="3"/>
      <c r="OE230" s="3"/>
      <c r="OF230" s="3"/>
      <c r="OG230" s="3"/>
      <c r="OH230" s="3"/>
      <c r="OI230" s="3"/>
      <c r="OJ230" s="3"/>
      <c r="OK230" s="3"/>
      <c r="OL230" s="3"/>
      <c r="OM230" s="3"/>
      <c r="ON230" s="3"/>
      <c r="OO230" s="3"/>
      <c r="OP230" s="3"/>
      <c r="OQ230" s="3"/>
      <c r="OR230" s="3"/>
      <c r="OS230" s="3"/>
      <c r="OT230" s="3"/>
      <c r="OU230" s="3"/>
      <c r="OV230" s="3"/>
      <c r="OW230" s="3"/>
      <c r="OX230" s="3"/>
      <c r="OY230" s="3"/>
      <c r="OZ230" s="3"/>
      <c r="PA230" s="3"/>
      <c r="PB230" s="3"/>
      <c r="PC230" s="3"/>
      <c r="PD230" s="3"/>
      <c r="PE230" s="3"/>
      <c r="PF230" s="3"/>
      <c r="PG230" s="3"/>
      <c r="PH230" s="3"/>
      <c r="PI230" s="3"/>
      <c r="PJ230" s="3"/>
      <c r="PK230" s="3"/>
      <c r="PL230" s="3"/>
      <c r="PM230" s="3"/>
      <c r="PN230" s="3"/>
      <c r="PO230" s="3"/>
      <c r="PP230" s="3"/>
      <c r="PQ230" s="3"/>
      <c r="PR230" s="3"/>
      <c r="PS230" s="3"/>
      <c r="PT230" s="3"/>
      <c r="PU230" s="3"/>
      <c r="PV230" s="3"/>
      <c r="PW230" s="3"/>
      <c r="PX230" s="3"/>
      <c r="PY230" s="3"/>
      <c r="PZ230" s="3"/>
      <c r="QA230" s="3"/>
      <c r="QB230" s="3"/>
      <c r="QC230" s="3"/>
      <c r="QD230" s="3"/>
      <c r="QE230" s="3"/>
      <c r="QF230" s="3"/>
      <c r="QG230" s="3"/>
      <c r="QH230" s="3"/>
      <c r="QI230" s="3"/>
      <c r="QJ230" s="3"/>
      <c r="QK230" s="3"/>
      <c r="QL230" s="3"/>
      <c r="QM230" s="3"/>
      <c r="QN230" s="3"/>
      <c r="QO230" s="3"/>
      <c r="QP230" s="3"/>
      <c r="QQ230" s="3"/>
      <c r="QR230" s="3"/>
      <c r="QS230" s="3"/>
      <c r="QT230" s="3"/>
      <c r="QU230" s="3"/>
      <c r="QV230" s="3"/>
      <c r="QW230" s="3"/>
      <c r="QX230" s="3"/>
      <c r="QY230" s="3"/>
      <c r="QZ230" s="3"/>
      <c r="RA230" s="3"/>
      <c r="RB230" s="3"/>
      <c r="RC230" s="3"/>
      <c r="RD230" s="3"/>
      <c r="RE230" s="3"/>
      <c r="RF230" s="3"/>
      <c r="RG230" s="3"/>
      <c r="RH230" s="3"/>
      <c r="RI230" s="3"/>
      <c r="RJ230" s="3"/>
      <c r="RK230" s="3"/>
      <c r="RL230" s="3"/>
      <c r="RM230" s="3"/>
      <c r="RN230" s="3"/>
      <c r="RO230" s="3"/>
      <c r="RP230" s="3"/>
      <c r="RQ230" s="3"/>
      <c r="RR230" s="3"/>
      <c r="RS230" s="3"/>
      <c r="RT230" s="3"/>
      <c r="RU230" s="3"/>
      <c r="RV230" s="3"/>
      <c r="RW230" s="3"/>
      <c r="RX230" s="3"/>
      <c r="RY230" s="3"/>
      <c r="RZ230" s="3"/>
      <c r="SA230" s="3"/>
      <c r="SB230" s="3"/>
    </row>
    <row r="231" spans="1:496" ht="12" customHeight="1" outlineLevel="2">
      <c r="A231" s="115" t="s">
        <v>208</v>
      </c>
      <c r="B231" s="116" t="s">
        <v>354</v>
      </c>
      <c r="C231" s="44" t="s">
        <v>5</v>
      </c>
      <c r="D231" s="47">
        <f>D232+D233+D234+D235</f>
        <v>802.3</v>
      </c>
      <c r="E231" s="47">
        <f>E232+E233+E234+E235</f>
        <v>0</v>
      </c>
      <c r="F231" s="47">
        <f>F232+F233+F234+F235</f>
        <v>0</v>
      </c>
      <c r="G231" s="6">
        <f>F231/D231</f>
        <v>0</v>
      </c>
      <c r="H231" s="99" t="s">
        <v>355</v>
      </c>
      <c r="I231" s="76" t="s">
        <v>579</v>
      </c>
      <c r="J231" s="60" t="s">
        <v>558</v>
      </c>
      <c r="K231" s="50" t="s">
        <v>442</v>
      </c>
      <c r="L231" s="50" t="s">
        <v>697</v>
      </c>
      <c r="M231" s="100">
        <v>833</v>
      </c>
    </row>
    <row r="232" spans="1:496" ht="12" customHeight="1" outlineLevel="2">
      <c r="A232" s="115"/>
      <c r="B232" s="116"/>
      <c r="C232" s="44" t="s">
        <v>6</v>
      </c>
      <c r="D232" s="47">
        <v>178.2</v>
      </c>
      <c r="E232" s="47">
        <v>0</v>
      </c>
      <c r="F232" s="47">
        <v>0</v>
      </c>
      <c r="G232" s="6">
        <f>F232/D232</f>
        <v>0</v>
      </c>
      <c r="H232" s="99"/>
      <c r="I232" s="77"/>
      <c r="J232" s="61"/>
      <c r="K232" s="51"/>
      <c r="L232" s="51"/>
      <c r="M232" s="100"/>
    </row>
    <row r="233" spans="1:496" ht="12" customHeight="1" outlineLevel="2">
      <c r="A233" s="115"/>
      <c r="B233" s="116"/>
      <c r="C233" s="44" t="s">
        <v>7</v>
      </c>
      <c r="D233" s="47">
        <v>171.2</v>
      </c>
      <c r="E233" s="47">
        <v>0</v>
      </c>
      <c r="F233" s="47">
        <v>0</v>
      </c>
      <c r="G233" s="6">
        <f>F233/D233</f>
        <v>0</v>
      </c>
      <c r="H233" s="99"/>
      <c r="I233" s="77"/>
      <c r="J233" s="61"/>
      <c r="K233" s="51"/>
      <c r="L233" s="51"/>
      <c r="M233" s="100"/>
    </row>
    <row r="234" spans="1:496" ht="12" customHeight="1" outlineLevel="2">
      <c r="A234" s="115"/>
      <c r="B234" s="116"/>
      <c r="C234" s="44" t="s">
        <v>8</v>
      </c>
      <c r="D234" s="47">
        <v>0</v>
      </c>
      <c r="E234" s="47">
        <v>0</v>
      </c>
      <c r="F234" s="47">
        <v>0</v>
      </c>
      <c r="G234" s="6"/>
      <c r="H234" s="99"/>
      <c r="I234" s="77"/>
      <c r="J234" s="61"/>
      <c r="K234" s="51"/>
      <c r="L234" s="51"/>
      <c r="M234" s="100"/>
    </row>
    <row r="235" spans="1:496" ht="31.5" customHeight="1" outlineLevel="2">
      <c r="A235" s="115"/>
      <c r="B235" s="116"/>
      <c r="C235" s="44" t="s">
        <v>9</v>
      </c>
      <c r="D235" s="47">
        <v>452.9</v>
      </c>
      <c r="E235" s="47">
        <v>0</v>
      </c>
      <c r="F235" s="47">
        <v>0</v>
      </c>
      <c r="G235" s="6">
        <f>F235/D235</f>
        <v>0</v>
      </c>
      <c r="H235" s="99"/>
      <c r="I235" s="78"/>
      <c r="J235" s="62"/>
      <c r="K235" s="52"/>
      <c r="L235" s="52"/>
      <c r="M235" s="100"/>
    </row>
    <row r="236" spans="1:496" ht="14.25" customHeight="1" outlineLevel="2">
      <c r="A236" s="115" t="s">
        <v>209</v>
      </c>
      <c r="B236" s="116" t="s">
        <v>356</v>
      </c>
      <c r="C236" s="44" t="s">
        <v>5</v>
      </c>
      <c r="D236" s="47">
        <f>D237+D238+D239+D240</f>
        <v>262.95999999999998</v>
      </c>
      <c r="E236" s="47">
        <f>E237+E238+E239+E240</f>
        <v>116.3</v>
      </c>
      <c r="F236" s="47">
        <f>F237+F238+F239+F240</f>
        <v>116.3</v>
      </c>
      <c r="G236" s="6">
        <f>F236/D236</f>
        <v>0.44227258898691818</v>
      </c>
      <c r="H236" s="99" t="s">
        <v>357</v>
      </c>
      <c r="I236" s="76" t="s">
        <v>726</v>
      </c>
      <c r="J236" s="100" t="s">
        <v>551</v>
      </c>
      <c r="K236" s="100" t="s">
        <v>501</v>
      </c>
      <c r="L236" s="100" t="s">
        <v>698</v>
      </c>
      <c r="M236" s="100">
        <v>813</v>
      </c>
    </row>
    <row r="237" spans="1:496" ht="14.25" customHeight="1" outlineLevel="2">
      <c r="A237" s="115"/>
      <c r="B237" s="116"/>
      <c r="C237" s="44" t="s">
        <v>6</v>
      </c>
      <c r="D237" s="47">
        <v>262.95999999999998</v>
      </c>
      <c r="E237" s="47">
        <v>116.3</v>
      </c>
      <c r="F237" s="47">
        <v>116.3</v>
      </c>
      <c r="G237" s="6">
        <f>F237/D237</f>
        <v>0.44227258898691818</v>
      </c>
      <c r="H237" s="99"/>
      <c r="I237" s="77"/>
      <c r="J237" s="100"/>
      <c r="K237" s="100"/>
      <c r="L237" s="100"/>
      <c r="M237" s="100"/>
    </row>
    <row r="238" spans="1:496" ht="14.25" customHeight="1" outlineLevel="2">
      <c r="A238" s="115"/>
      <c r="B238" s="116"/>
      <c r="C238" s="44" t="s">
        <v>7</v>
      </c>
      <c r="D238" s="47">
        <v>0</v>
      </c>
      <c r="E238" s="47">
        <v>0</v>
      </c>
      <c r="F238" s="47">
        <v>0</v>
      </c>
      <c r="G238" s="6"/>
      <c r="H238" s="99"/>
      <c r="I238" s="77"/>
      <c r="J238" s="100"/>
      <c r="K238" s="100"/>
      <c r="L238" s="100"/>
      <c r="M238" s="100"/>
    </row>
    <row r="239" spans="1:496" ht="14.25" customHeight="1" outlineLevel="2">
      <c r="A239" s="115"/>
      <c r="B239" s="116"/>
      <c r="C239" s="44" t="s">
        <v>8</v>
      </c>
      <c r="D239" s="47">
        <v>0</v>
      </c>
      <c r="E239" s="47">
        <v>0</v>
      </c>
      <c r="F239" s="47">
        <v>0</v>
      </c>
      <c r="G239" s="6"/>
      <c r="H239" s="99"/>
      <c r="I239" s="77"/>
      <c r="J239" s="100"/>
      <c r="K239" s="100"/>
      <c r="L239" s="100"/>
      <c r="M239" s="100"/>
    </row>
    <row r="240" spans="1:496" ht="99" customHeight="1" outlineLevel="2">
      <c r="A240" s="115"/>
      <c r="B240" s="116"/>
      <c r="C240" s="44" t="s">
        <v>9</v>
      </c>
      <c r="D240" s="47">
        <v>0</v>
      </c>
      <c r="E240" s="47">
        <v>0</v>
      </c>
      <c r="F240" s="47">
        <v>0</v>
      </c>
      <c r="G240" s="6"/>
      <c r="H240" s="99"/>
      <c r="I240" s="78"/>
      <c r="J240" s="100"/>
      <c r="K240" s="100"/>
      <c r="L240" s="100"/>
      <c r="M240" s="100"/>
    </row>
    <row r="241" spans="1:13" ht="13.5" customHeight="1" outlineLevel="1">
      <c r="A241" s="54" t="s">
        <v>211</v>
      </c>
      <c r="B241" s="55" t="s">
        <v>54</v>
      </c>
      <c r="C241" s="44" t="s">
        <v>5</v>
      </c>
      <c r="D241" s="47">
        <f>D242+D243+D244+D245</f>
        <v>11995.5</v>
      </c>
      <c r="E241" s="47">
        <f>E242+E243+E244+E245</f>
        <v>9375</v>
      </c>
      <c r="F241" s="47">
        <f>F242+F243+F244+F245</f>
        <v>9375</v>
      </c>
      <c r="G241" s="6">
        <f>F241/D241</f>
        <v>0.78154307865449546</v>
      </c>
      <c r="H241" s="56"/>
      <c r="I241" s="43" t="s">
        <v>273</v>
      </c>
      <c r="J241" s="44">
        <f>J242+J243+J244</f>
        <v>2</v>
      </c>
      <c r="K241" s="63" t="s">
        <v>486</v>
      </c>
      <c r="L241" s="87"/>
      <c r="M241" s="87"/>
    </row>
    <row r="242" spans="1:13" ht="13.5" customHeight="1" outlineLevel="1">
      <c r="A242" s="54"/>
      <c r="B242" s="55"/>
      <c r="C242" s="44" t="s">
        <v>6</v>
      </c>
      <c r="D242" s="47">
        <f t="shared" ref="D242:F245" si="21">D247+D252</f>
        <v>11995.5</v>
      </c>
      <c r="E242" s="47">
        <f t="shared" si="21"/>
        <v>9375</v>
      </c>
      <c r="F242" s="47">
        <f t="shared" si="21"/>
        <v>9375</v>
      </c>
      <c r="G242" s="6">
        <f>F242/D242</f>
        <v>0.78154307865449546</v>
      </c>
      <c r="H242" s="56"/>
      <c r="I242" s="43" t="s">
        <v>274</v>
      </c>
      <c r="J242" s="44">
        <v>1</v>
      </c>
      <c r="K242" s="63"/>
      <c r="L242" s="87"/>
      <c r="M242" s="87"/>
    </row>
    <row r="243" spans="1:13" ht="13.5" customHeight="1" outlineLevel="1">
      <c r="A243" s="54"/>
      <c r="B243" s="55"/>
      <c r="C243" s="44" t="s">
        <v>7</v>
      </c>
      <c r="D243" s="47">
        <f t="shared" si="21"/>
        <v>0</v>
      </c>
      <c r="E243" s="47">
        <f t="shared" si="21"/>
        <v>0</v>
      </c>
      <c r="F243" s="47">
        <f t="shared" si="21"/>
        <v>0</v>
      </c>
      <c r="G243" s="6"/>
      <c r="H243" s="56"/>
      <c r="I243" s="43" t="s">
        <v>275</v>
      </c>
      <c r="J243" s="44">
        <v>1</v>
      </c>
      <c r="K243" s="63"/>
      <c r="L243" s="87"/>
      <c r="M243" s="87"/>
    </row>
    <row r="244" spans="1:13" ht="13.5" customHeight="1" outlineLevel="1">
      <c r="A244" s="54"/>
      <c r="B244" s="55"/>
      <c r="C244" s="44" t="s">
        <v>8</v>
      </c>
      <c r="D244" s="47">
        <f t="shared" si="21"/>
        <v>0</v>
      </c>
      <c r="E244" s="47">
        <f t="shared" si="21"/>
        <v>0</v>
      </c>
      <c r="F244" s="47">
        <f t="shared" si="21"/>
        <v>0</v>
      </c>
      <c r="G244" s="6"/>
      <c r="H244" s="56"/>
      <c r="I244" s="43" t="s">
        <v>276</v>
      </c>
      <c r="J244" s="44">
        <v>0</v>
      </c>
      <c r="K244" s="63"/>
      <c r="L244" s="87"/>
      <c r="M244" s="87"/>
    </row>
    <row r="245" spans="1:13" ht="28.5" customHeight="1" outlineLevel="1">
      <c r="A245" s="54"/>
      <c r="B245" s="55"/>
      <c r="C245" s="44" t="s">
        <v>9</v>
      </c>
      <c r="D245" s="47">
        <f t="shared" si="21"/>
        <v>0</v>
      </c>
      <c r="E245" s="47">
        <f t="shared" si="21"/>
        <v>0</v>
      </c>
      <c r="F245" s="47">
        <f t="shared" si="21"/>
        <v>0</v>
      </c>
      <c r="G245" s="6"/>
      <c r="H245" s="56"/>
      <c r="I245" s="43" t="s">
        <v>277</v>
      </c>
      <c r="J245" s="6">
        <f>(J242+0.5*J243)/J241</f>
        <v>0.75</v>
      </c>
      <c r="K245" s="63"/>
      <c r="L245" s="87"/>
      <c r="M245" s="87"/>
    </row>
    <row r="246" spans="1:13" ht="12.75" customHeight="1" outlineLevel="2">
      <c r="A246" s="54" t="s">
        <v>212</v>
      </c>
      <c r="B246" s="56" t="s">
        <v>55</v>
      </c>
      <c r="C246" s="44" t="s">
        <v>5</v>
      </c>
      <c r="D246" s="47">
        <f>D247+D248+D249+D250</f>
        <v>11920.5</v>
      </c>
      <c r="E246" s="47">
        <f>E247+E248+E249+E250</f>
        <v>9300</v>
      </c>
      <c r="F246" s="47">
        <f>F247+F248+F249+F250</f>
        <v>9300</v>
      </c>
      <c r="G246" s="6">
        <f>F246/D246</f>
        <v>0.78016861708820939</v>
      </c>
      <c r="H246" s="56" t="s">
        <v>56</v>
      </c>
      <c r="I246" s="57" t="s">
        <v>578</v>
      </c>
      <c r="J246" s="50" t="s">
        <v>551</v>
      </c>
      <c r="K246" s="50" t="s">
        <v>486</v>
      </c>
      <c r="L246" s="69"/>
      <c r="M246" s="63">
        <v>833</v>
      </c>
    </row>
    <row r="247" spans="1:13" ht="12.75" customHeight="1" outlineLevel="2">
      <c r="A247" s="54"/>
      <c r="B247" s="56"/>
      <c r="C247" s="44" t="s">
        <v>6</v>
      </c>
      <c r="D247" s="47">
        <v>11920.5</v>
      </c>
      <c r="E247" s="47">
        <v>9300</v>
      </c>
      <c r="F247" s="47">
        <v>9300</v>
      </c>
      <c r="G247" s="6">
        <f>F247/D247</f>
        <v>0.78016861708820939</v>
      </c>
      <c r="H247" s="56"/>
      <c r="I247" s="58"/>
      <c r="J247" s="51"/>
      <c r="K247" s="51"/>
      <c r="L247" s="70"/>
      <c r="M247" s="63"/>
    </row>
    <row r="248" spans="1:13" ht="12.75" customHeight="1" outlineLevel="2">
      <c r="A248" s="54"/>
      <c r="B248" s="56"/>
      <c r="C248" s="44" t="s">
        <v>7</v>
      </c>
      <c r="D248" s="47">
        <v>0</v>
      </c>
      <c r="E248" s="47">
        <v>0</v>
      </c>
      <c r="F248" s="47">
        <v>0</v>
      </c>
      <c r="G248" s="6"/>
      <c r="H248" s="56"/>
      <c r="I248" s="58"/>
      <c r="J248" s="51"/>
      <c r="K248" s="51"/>
      <c r="L248" s="70"/>
      <c r="M248" s="63"/>
    </row>
    <row r="249" spans="1:13" ht="12.75" customHeight="1" outlineLevel="2">
      <c r="A249" s="54"/>
      <c r="B249" s="56"/>
      <c r="C249" s="44" t="s">
        <v>8</v>
      </c>
      <c r="D249" s="47">
        <v>0</v>
      </c>
      <c r="E249" s="47">
        <v>0</v>
      </c>
      <c r="F249" s="47">
        <v>0</v>
      </c>
      <c r="G249" s="6"/>
      <c r="H249" s="56"/>
      <c r="I249" s="58"/>
      <c r="J249" s="51"/>
      <c r="K249" s="51"/>
      <c r="L249" s="70"/>
      <c r="M249" s="63"/>
    </row>
    <row r="250" spans="1:13" ht="30" customHeight="1" outlineLevel="2">
      <c r="A250" s="54"/>
      <c r="B250" s="56"/>
      <c r="C250" s="44" t="s">
        <v>9</v>
      </c>
      <c r="D250" s="47">
        <v>0</v>
      </c>
      <c r="E250" s="47">
        <v>0</v>
      </c>
      <c r="F250" s="47">
        <v>0</v>
      </c>
      <c r="G250" s="6"/>
      <c r="H250" s="56"/>
      <c r="I250" s="59"/>
      <c r="J250" s="52"/>
      <c r="K250" s="52"/>
      <c r="L250" s="71"/>
      <c r="M250" s="63"/>
    </row>
    <row r="251" spans="1:13" ht="15" customHeight="1" outlineLevel="2">
      <c r="A251" s="54" t="s">
        <v>213</v>
      </c>
      <c r="B251" s="56" t="s">
        <v>57</v>
      </c>
      <c r="C251" s="44" t="s">
        <v>5</v>
      </c>
      <c r="D251" s="47">
        <f>D252+D253+D254+D255</f>
        <v>75</v>
      </c>
      <c r="E251" s="47">
        <f>E252+E253+E254+E255</f>
        <v>75</v>
      </c>
      <c r="F251" s="47">
        <f>F252+F253+F254+F255</f>
        <v>75</v>
      </c>
      <c r="G251" s="6">
        <f>F251/D251</f>
        <v>1</v>
      </c>
      <c r="H251" s="56" t="s">
        <v>58</v>
      </c>
      <c r="I251" s="57" t="s">
        <v>577</v>
      </c>
      <c r="J251" s="50" t="s">
        <v>548</v>
      </c>
      <c r="K251" s="63" t="s">
        <v>486</v>
      </c>
      <c r="L251" s="50"/>
      <c r="M251" s="63">
        <v>833</v>
      </c>
    </row>
    <row r="252" spans="1:13" ht="15" customHeight="1" outlineLevel="2">
      <c r="A252" s="54"/>
      <c r="B252" s="56"/>
      <c r="C252" s="44" t="s">
        <v>6</v>
      </c>
      <c r="D252" s="47">
        <v>75</v>
      </c>
      <c r="E252" s="47">
        <v>75</v>
      </c>
      <c r="F252" s="47">
        <v>75</v>
      </c>
      <c r="G252" s="6">
        <f>F252/D252</f>
        <v>1</v>
      </c>
      <c r="H252" s="56"/>
      <c r="I252" s="58"/>
      <c r="J252" s="51"/>
      <c r="K252" s="63"/>
      <c r="L252" s="51"/>
      <c r="M252" s="63"/>
    </row>
    <row r="253" spans="1:13" ht="15" customHeight="1" outlineLevel="2">
      <c r="A253" s="54"/>
      <c r="B253" s="56"/>
      <c r="C253" s="44" t="s">
        <v>7</v>
      </c>
      <c r="D253" s="47">
        <v>0</v>
      </c>
      <c r="E253" s="47">
        <v>0</v>
      </c>
      <c r="F253" s="47">
        <v>0</v>
      </c>
      <c r="G253" s="6"/>
      <c r="H253" s="56"/>
      <c r="I253" s="58"/>
      <c r="J253" s="51"/>
      <c r="K253" s="63"/>
      <c r="L253" s="51"/>
      <c r="M253" s="63"/>
    </row>
    <row r="254" spans="1:13" ht="15" customHeight="1" outlineLevel="2">
      <c r="A254" s="54"/>
      <c r="B254" s="56"/>
      <c r="C254" s="44" t="s">
        <v>8</v>
      </c>
      <c r="D254" s="47">
        <v>0</v>
      </c>
      <c r="E254" s="47">
        <v>0</v>
      </c>
      <c r="F254" s="47">
        <v>0</v>
      </c>
      <c r="G254" s="6"/>
      <c r="H254" s="56"/>
      <c r="I254" s="58"/>
      <c r="J254" s="51"/>
      <c r="K254" s="63"/>
      <c r="L254" s="51"/>
      <c r="M254" s="63"/>
    </row>
    <row r="255" spans="1:13" ht="39" customHeight="1" outlineLevel="2">
      <c r="A255" s="54"/>
      <c r="B255" s="56"/>
      <c r="C255" s="44" t="s">
        <v>9</v>
      </c>
      <c r="D255" s="47">
        <v>0</v>
      </c>
      <c r="E255" s="47">
        <v>0</v>
      </c>
      <c r="F255" s="47">
        <v>0</v>
      </c>
      <c r="G255" s="17"/>
      <c r="H255" s="56"/>
      <c r="I255" s="59"/>
      <c r="J255" s="52"/>
      <c r="K255" s="63"/>
      <c r="L255" s="52"/>
      <c r="M255" s="63"/>
    </row>
    <row r="256" spans="1:13" ht="15" customHeight="1" outlineLevel="1">
      <c r="A256" s="54" t="s">
        <v>214</v>
      </c>
      <c r="B256" s="55" t="s">
        <v>59</v>
      </c>
      <c r="C256" s="44" t="s">
        <v>5</v>
      </c>
      <c r="D256" s="47">
        <f>D257+D258+D259+D260</f>
        <v>0</v>
      </c>
      <c r="E256" s="47">
        <f>E257+E258+E259+E260</f>
        <v>0</v>
      </c>
      <c r="F256" s="47">
        <f>F257+F258+F259+F260</f>
        <v>0</v>
      </c>
      <c r="G256" s="6"/>
      <c r="H256" s="56"/>
      <c r="I256" s="43" t="s">
        <v>273</v>
      </c>
      <c r="J256" s="44">
        <f>J257+J258+J259</f>
        <v>2</v>
      </c>
      <c r="K256" s="63" t="s">
        <v>60</v>
      </c>
      <c r="L256" s="87"/>
      <c r="M256" s="87"/>
    </row>
    <row r="257" spans="1:13" ht="15" customHeight="1" outlineLevel="1">
      <c r="A257" s="54"/>
      <c r="B257" s="55"/>
      <c r="C257" s="44" t="s">
        <v>6</v>
      </c>
      <c r="D257" s="47">
        <f t="shared" ref="D257:F260" si="22">D262+D267</f>
        <v>0</v>
      </c>
      <c r="E257" s="47">
        <f t="shared" si="22"/>
        <v>0</v>
      </c>
      <c r="F257" s="47">
        <f t="shared" si="22"/>
        <v>0</v>
      </c>
      <c r="G257" s="6"/>
      <c r="H257" s="56"/>
      <c r="I257" s="43" t="s">
        <v>274</v>
      </c>
      <c r="J257" s="44">
        <v>0</v>
      </c>
      <c r="K257" s="63"/>
      <c r="L257" s="87"/>
      <c r="M257" s="87"/>
    </row>
    <row r="258" spans="1:13" ht="15" customHeight="1" outlineLevel="1">
      <c r="A258" s="54"/>
      <c r="B258" s="55"/>
      <c r="C258" s="44" t="s">
        <v>7</v>
      </c>
      <c r="D258" s="47">
        <f t="shared" si="22"/>
        <v>0</v>
      </c>
      <c r="E258" s="47">
        <f t="shared" si="22"/>
        <v>0</v>
      </c>
      <c r="F258" s="47">
        <f t="shared" si="22"/>
        <v>0</v>
      </c>
      <c r="G258" s="6"/>
      <c r="H258" s="56"/>
      <c r="I258" s="43" t="s">
        <v>275</v>
      </c>
      <c r="J258" s="44">
        <v>2</v>
      </c>
      <c r="K258" s="63"/>
      <c r="L258" s="87"/>
      <c r="M258" s="87"/>
    </row>
    <row r="259" spans="1:13" ht="15" customHeight="1" outlineLevel="1">
      <c r="A259" s="54"/>
      <c r="B259" s="55"/>
      <c r="C259" s="44" t="s">
        <v>8</v>
      </c>
      <c r="D259" s="47">
        <f t="shared" si="22"/>
        <v>0</v>
      </c>
      <c r="E259" s="47">
        <f t="shared" si="22"/>
        <v>0</v>
      </c>
      <c r="F259" s="47">
        <f t="shared" si="22"/>
        <v>0</v>
      </c>
      <c r="G259" s="6"/>
      <c r="H259" s="56"/>
      <c r="I259" s="43" t="s">
        <v>276</v>
      </c>
      <c r="J259" s="44">
        <v>0</v>
      </c>
      <c r="K259" s="63"/>
      <c r="L259" s="87"/>
      <c r="M259" s="87"/>
    </row>
    <row r="260" spans="1:13" ht="36.75" customHeight="1" outlineLevel="1">
      <c r="A260" s="54"/>
      <c r="B260" s="55"/>
      <c r="C260" s="44" t="s">
        <v>9</v>
      </c>
      <c r="D260" s="47">
        <f t="shared" si="22"/>
        <v>0</v>
      </c>
      <c r="E260" s="47">
        <f t="shared" si="22"/>
        <v>0</v>
      </c>
      <c r="F260" s="47">
        <f t="shared" si="22"/>
        <v>0</v>
      </c>
      <c r="G260" s="6"/>
      <c r="H260" s="56"/>
      <c r="I260" s="43" t="s">
        <v>277</v>
      </c>
      <c r="J260" s="6">
        <f>(J257+0.5*J258)/J256</f>
        <v>0.5</v>
      </c>
      <c r="K260" s="63"/>
      <c r="L260" s="87"/>
      <c r="M260" s="87"/>
    </row>
    <row r="261" spans="1:13" ht="15" customHeight="1" outlineLevel="2">
      <c r="A261" s="54" t="s">
        <v>215</v>
      </c>
      <c r="B261" s="56" t="s">
        <v>191</v>
      </c>
      <c r="C261" s="44" t="s">
        <v>5</v>
      </c>
      <c r="D261" s="47">
        <f>D262+D263+D264+D265</f>
        <v>0</v>
      </c>
      <c r="E261" s="47">
        <f>E262+E263+E264+E265</f>
        <v>0</v>
      </c>
      <c r="F261" s="47">
        <f>F262+F263+F264+F265</f>
        <v>0</v>
      </c>
      <c r="G261" s="6"/>
      <c r="H261" s="56" t="s">
        <v>266</v>
      </c>
      <c r="I261" s="99" t="s">
        <v>699</v>
      </c>
      <c r="J261" s="100" t="s">
        <v>551</v>
      </c>
      <c r="K261" s="63" t="s">
        <v>14</v>
      </c>
      <c r="L261" s="60" t="s">
        <v>431</v>
      </c>
      <c r="M261" s="63">
        <v>810</v>
      </c>
    </row>
    <row r="262" spans="1:13" ht="15" customHeight="1" outlineLevel="2">
      <c r="A262" s="54"/>
      <c r="B262" s="117"/>
      <c r="C262" s="44" t="s">
        <v>6</v>
      </c>
      <c r="D262" s="47">
        <f>SUM(E262:G262)</f>
        <v>0</v>
      </c>
      <c r="E262" s="47">
        <v>0</v>
      </c>
      <c r="F262" s="47">
        <v>0</v>
      </c>
      <c r="G262" s="6"/>
      <c r="H262" s="56"/>
      <c r="I262" s="99"/>
      <c r="J262" s="100"/>
      <c r="K262" s="63"/>
      <c r="L262" s="61"/>
      <c r="M262" s="63"/>
    </row>
    <row r="263" spans="1:13" ht="15" customHeight="1" outlineLevel="2">
      <c r="A263" s="54"/>
      <c r="B263" s="117"/>
      <c r="C263" s="44" t="s">
        <v>7</v>
      </c>
      <c r="D263" s="47">
        <f>SUM(E263:G263)</f>
        <v>0</v>
      </c>
      <c r="E263" s="47">
        <v>0</v>
      </c>
      <c r="F263" s="47">
        <v>0</v>
      </c>
      <c r="G263" s="6"/>
      <c r="H263" s="56"/>
      <c r="I263" s="99"/>
      <c r="J263" s="100"/>
      <c r="K263" s="63"/>
      <c r="L263" s="61"/>
      <c r="M263" s="63"/>
    </row>
    <row r="264" spans="1:13" ht="15" customHeight="1" outlineLevel="2">
      <c r="A264" s="54"/>
      <c r="B264" s="117"/>
      <c r="C264" s="44" t="s">
        <v>8</v>
      </c>
      <c r="D264" s="47">
        <f>SUM(E264:G264)</f>
        <v>0</v>
      </c>
      <c r="E264" s="47">
        <v>0</v>
      </c>
      <c r="F264" s="47">
        <v>0</v>
      </c>
      <c r="G264" s="6"/>
      <c r="H264" s="56"/>
      <c r="I264" s="99"/>
      <c r="J264" s="100"/>
      <c r="K264" s="63"/>
      <c r="L264" s="61"/>
      <c r="M264" s="63"/>
    </row>
    <row r="265" spans="1:13" ht="147" customHeight="1" outlineLevel="2">
      <c r="A265" s="54"/>
      <c r="B265" s="117"/>
      <c r="C265" s="44" t="s">
        <v>9</v>
      </c>
      <c r="D265" s="47">
        <f>SUM(E265:G265)</f>
        <v>0</v>
      </c>
      <c r="E265" s="47">
        <v>0</v>
      </c>
      <c r="F265" s="47">
        <v>0</v>
      </c>
      <c r="G265" s="6"/>
      <c r="H265" s="56"/>
      <c r="I265" s="99"/>
      <c r="J265" s="100"/>
      <c r="K265" s="63"/>
      <c r="L265" s="62"/>
      <c r="M265" s="63"/>
    </row>
    <row r="266" spans="1:13" ht="15" customHeight="1" outlineLevel="2">
      <c r="A266" s="54" t="s">
        <v>216</v>
      </c>
      <c r="B266" s="56" t="s">
        <v>61</v>
      </c>
      <c r="C266" s="44" t="s">
        <v>5</v>
      </c>
      <c r="D266" s="47">
        <f>D267+D268+D269+D270</f>
        <v>0</v>
      </c>
      <c r="E266" s="47">
        <f>E267+E268+E269+E270</f>
        <v>0</v>
      </c>
      <c r="F266" s="47">
        <f>F267+F268+F269+F270</f>
        <v>0</v>
      </c>
      <c r="G266" s="6"/>
      <c r="H266" s="56" t="s">
        <v>62</v>
      </c>
      <c r="I266" s="56" t="s">
        <v>700</v>
      </c>
      <c r="J266" s="100" t="s">
        <v>551</v>
      </c>
      <c r="K266" s="63" t="s">
        <v>60</v>
      </c>
      <c r="L266" s="60" t="s">
        <v>431</v>
      </c>
      <c r="M266" s="63">
        <v>810</v>
      </c>
    </row>
    <row r="267" spans="1:13" ht="12.75" customHeight="1" outlineLevel="2">
      <c r="A267" s="54"/>
      <c r="B267" s="56"/>
      <c r="C267" s="44" t="s">
        <v>6</v>
      </c>
      <c r="D267" s="47">
        <f>SUM(E267:G267)</f>
        <v>0</v>
      </c>
      <c r="E267" s="47">
        <v>0</v>
      </c>
      <c r="F267" s="47">
        <v>0</v>
      </c>
      <c r="G267" s="6"/>
      <c r="H267" s="56"/>
      <c r="I267" s="56"/>
      <c r="J267" s="100"/>
      <c r="K267" s="63"/>
      <c r="L267" s="61"/>
      <c r="M267" s="63"/>
    </row>
    <row r="268" spans="1:13" ht="12.75" customHeight="1" outlineLevel="2">
      <c r="A268" s="54"/>
      <c r="B268" s="56"/>
      <c r="C268" s="44" t="s">
        <v>7</v>
      </c>
      <c r="D268" s="47">
        <f>SUM(E268:G268)</f>
        <v>0</v>
      </c>
      <c r="E268" s="47">
        <v>0</v>
      </c>
      <c r="F268" s="47">
        <v>0</v>
      </c>
      <c r="G268" s="6"/>
      <c r="H268" s="56"/>
      <c r="I268" s="56"/>
      <c r="J268" s="100"/>
      <c r="K268" s="63"/>
      <c r="L268" s="61"/>
      <c r="M268" s="63"/>
    </row>
    <row r="269" spans="1:13" ht="12.75" customHeight="1" outlineLevel="2">
      <c r="A269" s="54"/>
      <c r="B269" s="56"/>
      <c r="C269" s="44" t="s">
        <v>8</v>
      </c>
      <c r="D269" s="47">
        <f>SUM(E269:G269)</f>
        <v>0</v>
      </c>
      <c r="E269" s="47">
        <v>0</v>
      </c>
      <c r="F269" s="47">
        <v>0</v>
      </c>
      <c r="G269" s="6"/>
      <c r="H269" s="56"/>
      <c r="I269" s="56"/>
      <c r="J269" s="100"/>
      <c r="K269" s="63"/>
      <c r="L269" s="61"/>
      <c r="M269" s="63"/>
    </row>
    <row r="270" spans="1:13" ht="55.5" customHeight="1" outlineLevel="2">
      <c r="A270" s="54"/>
      <c r="B270" s="56"/>
      <c r="C270" s="44" t="s">
        <v>9</v>
      </c>
      <c r="D270" s="47">
        <f>SUM(E270:G270)</f>
        <v>0</v>
      </c>
      <c r="E270" s="47">
        <v>0</v>
      </c>
      <c r="F270" s="47">
        <v>0</v>
      </c>
      <c r="G270" s="6"/>
      <c r="H270" s="56"/>
      <c r="I270" s="56"/>
      <c r="J270" s="100"/>
      <c r="K270" s="63"/>
      <c r="L270" s="62"/>
      <c r="M270" s="63"/>
    </row>
    <row r="271" spans="1:13" ht="15.75" customHeight="1" outlineLevel="1">
      <c r="A271" s="54" t="s">
        <v>217</v>
      </c>
      <c r="B271" s="55" t="s">
        <v>63</v>
      </c>
      <c r="C271" s="44" t="s">
        <v>5</v>
      </c>
      <c r="D271" s="47">
        <f>D272+D273+D274+D275</f>
        <v>0</v>
      </c>
      <c r="E271" s="47">
        <f>E272+E273+E274+E275</f>
        <v>0</v>
      </c>
      <c r="F271" s="47">
        <f>F272+F273+F274+F275</f>
        <v>0</v>
      </c>
      <c r="G271" s="6"/>
      <c r="H271" s="56"/>
      <c r="I271" s="43" t="s">
        <v>273</v>
      </c>
      <c r="J271" s="44">
        <f>J272+J273+J274</f>
        <v>2</v>
      </c>
      <c r="K271" s="63" t="s">
        <v>442</v>
      </c>
      <c r="L271" s="87"/>
      <c r="M271" s="87"/>
    </row>
    <row r="272" spans="1:13" ht="15.75" customHeight="1" outlineLevel="1">
      <c r="A272" s="54"/>
      <c r="B272" s="55"/>
      <c r="C272" s="44" t="s">
        <v>6</v>
      </c>
      <c r="D272" s="47">
        <f>D277+D282</f>
        <v>0</v>
      </c>
      <c r="E272" s="47">
        <f>E277+E282</f>
        <v>0</v>
      </c>
      <c r="F272" s="47">
        <f>F277+F282</f>
        <v>0</v>
      </c>
      <c r="G272" s="6"/>
      <c r="H272" s="56"/>
      <c r="I272" s="43" t="s">
        <v>274</v>
      </c>
      <c r="J272" s="44">
        <v>2</v>
      </c>
      <c r="K272" s="63"/>
      <c r="L272" s="87"/>
      <c r="M272" s="87"/>
    </row>
    <row r="273" spans="1:13" ht="15.75" customHeight="1" outlineLevel="1">
      <c r="A273" s="54"/>
      <c r="B273" s="55"/>
      <c r="C273" s="44" t="s">
        <v>7</v>
      </c>
      <c r="D273" s="47">
        <f t="shared" ref="D273:F275" si="23">D278+D283</f>
        <v>0</v>
      </c>
      <c r="E273" s="47">
        <f t="shared" si="23"/>
        <v>0</v>
      </c>
      <c r="F273" s="47">
        <f t="shared" si="23"/>
        <v>0</v>
      </c>
      <c r="G273" s="6"/>
      <c r="H273" s="56"/>
      <c r="I273" s="43" t="s">
        <v>275</v>
      </c>
      <c r="J273" s="44">
        <v>0</v>
      </c>
      <c r="K273" s="63"/>
      <c r="L273" s="87"/>
      <c r="M273" s="87"/>
    </row>
    <row r="274" spans="1:13" ht="15.75" customHeight="1" outlineLevel="1">
      <c r="A274" s="54"/>
      <c r="B274" s="55"/>
      <c r="C274" s="44" t="s">
        <v>8</v>
      </c>
      <c r="D274" s="47">
        <f t="shared" si="23"/>
        <v>0</v>
      </c>
      <c r="E274" s="47">
        <f t="shared" si="23"/>
        <v>0</v>
      </c>
      <c r="F274" s="47">
        <f t="shared" si="23"/>
        <v>0</v>
      </c>
      <c r="G274" s="6"/>
      <c r="H274" s="56"/>
      <c r="I274" s="43" t="s">
        <v>276</v>
      </c>
      <c r="J274" s="44">
        <v>0</v>
      </c>
      <c r="K274" s="63"/>
      <c r="L274" s="87"/>
      <c r="M274" s="87"/>
    </row>
    <row r="275" spans="1:13" ht="17.25" customHeight="1" outlineLevel="1">
      <c r="A275" s="54"/>
      <c r="B275" s="55"/>
      <c r="C275" s="44" t="s">
        <v>9</v>
      </c>
      <c r="D275" s="47">
        <f t="shared" si="23"/>
        <v>0</v>
      </c>
      <c r="E275" s="47">
        <f t="shared" si="23"/>
        <v>0</v>
      </c>
      <c r="F275" s="47">
        <f t="shared" si="23"/>
        <v>0</v>
      </c>
      <c r="G275" s="6"/>
      <c r="H275" s="56"/>
      <c r="I275" s="43" t="s">
        <v>277</v>
      </c>
      <c r="J275" s="6">
        <f>(J272+0.5*J273)/J271</f>
        <v>1</v>
      </c>
      <c r="K275" s="63"/>
      <c r="L275" s="87"/>
      <c r="M275" s="87"/>
    </row>
    <row r="276" spans="1:13" ht="15" customHeight="1" outlineLevel="2">
      <c r="A276" s="54" t="s">
        <v>218</v>
      </c>
      <c r="B276" s="56" t="s">
        <v>64</v>
      </c>
      <c r="C276" s="44" t="s">
        <v>5</v>
      </c>
      <c r="D276" s="47">
        <f>D277+D278+D279+D280</f>
        <v>0</v>
      </c>
      <c r="E276" s="47">
        <f>E277+E278+E279+E280</f>
        <v>0</v>
      </c>
      <c r="F276" s="47">
        <f>F277+F278+F279+F280</f>
        <v>0</v>
      </c>
      <c r="G276" s="6"/>
      <c r="H276" s="56" t="s">
        <v>65</v>
      </c>
      <c r="I276" s="57" t="s">
        <v>576</v>
      </c>
      <c r="J276" s="50" t="s">
        <v>548</v>
      </c>
      <c r="K276" s="63" t="s">
        <v>442</v>
      </c>
      <c r="L276" s="63"/>
      <c r="M276" s="63">
        <v>833</v>
      </c>
    </row>
    <row r="277" spans="1:13" ht="12.75" customHeight="1" outlineLevel="2">
      <c r="A277" s="54"/>
      <c r="B277" s="56"/>
      <c r="C277" s="44" t="s">
        <v>6</v>
      </c>
      <c r="D277" s="47">
        <f>SUM(E277:G277)</f>
        <v>0</v>
      </c>
      <c r="E277" s="47">
        <v>0</v>
      </c>
      <c r="F277" s="47">
        <v>0</v>
      </c>
      <c r="G277" s="6"/>
      <c r="H277" s="56"/>
      <c r="I277" s="58"/>
      <c r="J277" s="51"/>
      <c r="K277" s="63"/>
      <c r="L277" s="63"/>
      <c r="M277" s="63"/>
    </row>
    <row r="278" spans="1:13" ht="12.75" customHeight="1" outlineLevel="2">
      <c r="A278" s="54"/>
      <c r="B278" s="56"/>
      <c r="C278" s="44" t="s">
        <v>7</v>
      </c>
      <c r="D278" s="47">
        <f>SUM(E278:G278)</f>
        <v>0</v>
      </c>
      <c r="E278" s="47">
        <v>0</v>
      </c>
      <c r="F278" s="47">
        <v>0</v>
      </c>
      <c r="G278" s="6"/>
      <c r="H278" s="56"/>
      <c r="I278" s="58"/>
      <c r="J278" s="51"/>
      <c r="K278" s="63"/>
      <c r="L278" s="63"/>
      <c r="M278" s="63"/>
    </row>
    <row r="279" spans="1:13" ht="12.75" customHeight="1" outlineLevel="2">
      <c r="A279" s="54"/>
      <c r="B279" s="56"/>
      <c r="C279" s="44" t="s">
        <v>8</v>
      </c>
      <c r="D279" s="47">
        <f>SUM(E279:G279)</f>
        <v>0</v>
      </c>
      <c r="E279" s="47">
        <v>0</v>
      </c>
      <c r="F279" s="47">
        <v>0</v>
      </c>
      <c r="G279" s="6"/>
      <c r="H279" s="56"/>
      <c r="I279" s="58"/>
      <c r="J279" s="51"/>
      <c r="K279" s="63"/>
      <c r="L279" s="63"/>
      <c r="M279" s="63"/>
    </row>
    <row r="280" spans="1:13" ht="333.75" customHeight="1" outlineLevel="2">
      <c r="A280" s="54"/>
      <c r="B280" s="56"/>
      <c r="C280" s="44" t="s">
        <v>9</v>
      </c>
      <c r="D280" s="47">
        <f>SUM(E280:G280)</f>
        <v>0</v>
      </c>
      <c r="E280" s="47">
        <v>0</v>
      </c>
      <c r="F280" s="47">
        <v>0</v>
      </c>
      <c r="G280" s="6"/>
      <c r="H280" s="56"/>
      <c r="I280" s="59"/>
      <c r="J280" s="52"/>
      <c r="K280" s="63"/>
      <c r="L280" s="63"/>
      <c r="M280" s="63"/>
    </row>
    <row r="281" spans="1:13" ht="14.45" customHeight="1" outlineLevel="2">
      <c r="A281" s="54" t="s">
        <v>219</v>
      </c>
      <c r="B281" s="56" t="s">
        <v>66</v>
      </c>
      <c r="C281" s="44" t="s">
        <v>5</v>
      </c>
      <c r="D281" s="47">
        <f>D282+D283+D284+D285</f>
        <v>0</v>
      </c>
      <c r="E281" s="47">
        <f>E282+E283+E284+E285</f>
        <v>0</v>
      </c>
      <c r="F281" s="47">
        <f>F282+F283+F284+F285</f>
        <v>0</v>
      </c>
      <c r="G281" s="6"/>
      <c r="H281" s="56" t="s">
        <v>436</v>
      </c>
      <c r="I281" s="57" t="s">
        <v>575</v>
      </c>
      <c r="J281" s="50" t="s">
        <v>548</v>
      </c>
      <c r="K281" s="63" t="s">
        <v>442</v>
      </c>
      <c r="L281" s="63"/>
      <c r="M281" s="63">
        <v>833</v>
      </c>
    </row>
    <row r="282" spans="1:13" ht="12.75" customHeight="1" outlineLevel="2">
      <c r="A282" s="54"/>
      <c r="B282" s="56"/>
      <c r="C282" s="44" t="s">
        <v>6</v>
      </c>
      <c r="D282" s="47">
        <f>SUM(E282:G282)</f>
        <v>0</v>
      </c>
      <c r="E282" s="47">
        <v>0</v>
      </c>
      <c r="F282" s="47">
        <v>0</v>
      </c>
      <c r="G282" s="6"/>
      <c r="H282" s="56"/>
      <c r="I282" s="58"/>
      <c r="J282" s="51"/>
      <c r="K282" s="63"/>
      <c r="L282" s="63"/>
      <c r="M282" s="63"/>
    </row>
    <row r="283" spans="1:13" ht="12.75" customHeight="1" outlineLevel="2">
      <c r="A283" s="54"/>
      <c r="B283" s="56"/>
      <c r="C283" s="44" t="s">
        <v>7</v>
      </c>
      <c r="D283" s="47">
        <f>SUM(E283:G283)</f>
        <v>0</v>
      </c>
      <c r="E283" s="47">
        <v>0</v>
      </c>
      <c r="F283" s="47">
        <v>0</v>
      </c>
      <c r="G283" s="6"/>
      <c r="H283" s="56"/>
      <c r="I283" s="58"/>
      <c r="J283" s="51"/>
      <c r="K283" s="63"/>
      <c r="L283" s="63"/>
      <c r="M283" s="63"/>
    </row>
    <row r="284" spans="1:13" ht="12.75" customHeight="1" outlineLevel="2">
      <c r="A284" s="54"/>
      <c r="B284" s="56"/>
      <c r="C284" s="44" t="s">
        <v>8</v>
      </c>
      <c r="D284" s="47">
        <f>SUM(E284:G284)</f>
        <v>0</v>
      </c>
      <c r="E284" s="47">
        <v>0</v>
      </c>
      <c r="F284" s="47">
        <v>0</v>
      </c>
      <c r="G284" s="6"/>
      <c r="H284" s="56"/>
      <c r="I284" s="58"/>
      <c r="J284" s="51"/>
      <c r="K284" s="63"/>
      <c r="L284" s="63"/>
      <c r="M284" s="63"/>
    </row>
    <row r="285" spans="1:13" ht="90.75" customHeight="1" outlineLevel="2">
      <c r="A285" s="54"/>
      <c r="B285" s="56"/>
      <c r="C285" s="44" t="s">
        <v>9</v>
      </c>
      <c r="D285" s="47">
        <f>SUM(E285:G285)</f>
        <v>0</v>
      </c>
      <c r="E285" s="47">
        <v>0</v>
      </c>
      <c r="F285" s="47">
        <v>0</v>
      </c>
      <c r="G285" s="6"/>
      <c r="H285" s="56"/>
      <c r="I285" s="59"/>
      <c r="J285" s="52"/>
      <c r="K285" s="63"/>
      <c r="L285" s="63"/>
      <c r="M285" s="63"/>
    </row>
    <row r="286" spans="1:13" ht="12.75" customHeight="1" outlineLevel="1">
      <c r="A286" s="54" t="s">
        <v>310</v>
      </c>
      <c r="B286" s="56" t="s">
        <v>358</v>
      </c>
      <c r="C286" s="44" t="s">
        <v>5</v>
      </c>
      <c r="D286" s="47">
        <f>D287+D288+D289+D290</f>
        <v>151462.46000000002</v>
      </c>
      <c r="E286" s="47">
        <f>E287+E288+E289+E290</f>
        <v>151462.46000000002</v>
      </c>
      <c r="F286" s="47">
        <f>F287+F288+F289+F290</f>
        <v>49916.1</v>
      </c>
      <c r="G286" s="6">
        <f>F286/D286</f>
        <v>0.32956086940618812</v>
      </c>
      <c r="H286" s="56"/>
      <c r="I286" s="43" t="s">
        <v>273</v>
      </c>
      <c r="J286" s="44">
        <f>J287+J288+J289</f>
        <v>2</v>
      </c>
      <c r="K286" s="63" t="s">
        <v>483</v>
      </c>
      <c r="L286" s="63"/>
      <c r="M286" s="63">
        <v>833</v>
      </c>
    </row>
    <row r="287" spans="1:13" ht="12.75" customHeight="1" outlineLevel="1">
      <c r="A287" s="54"/>
      <c r="B287" s="56"/>
      <c r="C287" s="44" t="s">
        <v>6</v>
      </c>
      <c r="D287" s="47">
        <f>D292+D297</f>
        <v>9087.7599999999984</v>
      </c>
      <c r="E287" s="47">
        <f>E292+E297</f>
        <v>9087.7599999999984</v>
      </c>
      <c r="F287" s="47">
        <f>F292+F297</f>
        <v>310</v>
      </c>
      <c r="G287" s="6">
        <f>F287/D287</f>
        <v>3.4111816333177822E-2</v>
      </c>
      <c r="H287" s="56"/>
      <c r="I287" s="43" t="s">
        <v>274</v>
      </c>
      <c r="J287" s="44">
        <v>0</v>
      </c>
      <c r="K287" s="63"/>
      <c r="L287" s="63"/>
      <c r="M287" s="63"/>
    </row>
    <row r="288" spans="1:13" ht="12.75" customHeight="1" outlineLevel="1">
      <c r="A288" s="54"/>
      <c r="B288" s="56"/>
      <c r="C288" s="44" t="s">
        <v>7</v>
      </c>
      <c r="D288" s="47">
        <f t="shared" ref="D288:F290" si="24">D293+D298</f>
        <v>142374.70000000001</v>
      </c>
      <c r="E288" s="47">
        <f t="shared" si="24"/>
        <v>142374.70000000001</v>
      </c>
      <c r="F288" s="47">
        <f t="shared" si="24"/>
        <v>49606.1</v>
      </c>
      <c r="G288" s="6">
        <f>F288/D288</f>
        <v>0.34841934697667487</v>
      </c>
      <c r="H288" s="56"/>
      <c r="I288" s="43" t="s">
        <v>275</v>
      </c>
      <c r="J288" s="44">
        <v>2</v>
      </c>
      <c r="K288" s="63"/>
      <c r="L288" s="63"/>
      <c r="M288" s="63"/>
    </row>
    <row r="289" spans="1:13" ht="12.75" customHeight="1" outlineLevel="1">
      <c r="A289" s="54"/>
      <c r="B289" s="56"/>
      <c r="C289" s="44" t="s">
        <v>8</v>
      </c>
      <c r="D289" s="47">
        <f t="shared" si="24"/>
        <v>0</v>
      </c>
      <c r="E289" s="47">
        <f t="shared" si="24"/>
        <v>0</v>
      </c>
      <c r="F289" s="47">
        <f t="shared" si="24"/>
        <v>0</v>
      </c>
      <c r="G289" s="6"/>
      <c r="H289" s="56"/>
      <c r="I289" s="43" t="s">
        <v>276</v>
      </c>
      <c r="J289" s="44">
        <v>0</v>
      </c>
      <c r="K289" s="63"/>
      <c r="L289" s="63"/>
      <c r="M289" s="63"/>
    </row>
    <row r="290" spans="1:13" ht="18" customHeight="1" outlineLevel="1">
      <c r="A290" s="54"/>
      <c r="B290" s="56"/>
      <c r="C290" s="44" t="s">
        <v>9</v>
      </c>
      <c r="D290" s="47">
        <f t="shared" si="24"/>
        <v>0</v>
      </c>
      <c r="E290" s="47">
        <f t="shared" si="24"/>
        <v>0</v>
      </c>
      <c r="F290" s="47">
        <f t="shared" si="24"/>
        <v>0</v>
      </c>
      <c r="G290" s="6"/>
      <c r="H290" s="56"/>
      <c r="I290" s="43" t="s">
        <v>277</v>
      </c>
      <c r="J290" s="6">
        <f>(J287+0.5*J288)/J286</f>
        <v>0.5</v>
      </c>
      <c r="K290" s="63"/>
      <c r="L290" s="63"/>
      <c r="M290" s="63"/>
    </row>
    <row r="291" spans="1:13" ht="12.75" customHeight="1" outlineLevel="2">
      <c r="A291" s="54" t="s">
        <v>359</v>
      </c>
      <c r="B291" s="56" t="s">
        <v>360</v>
      </c>
      <c r="C291" s="44" t="s">
        <v>5</v>
      </c>
      <c r="D291" s="47">
        <f>D292+D293+D294+D295</f>
        <v>146296.4</v>
      </c>
      <c r="E291" s="47">
        <f>E292+E293+E294+E295</f>
        <v>146296.4</v>
      </c>
      <c r="F291" s="47">
        <f>F292+F293+F294+F295</f>
        <v>44750</v>
      </c>
      <c r="G291" s="6">
        <f>F291/D291</f>
        <v>0.30588585911888466</v>
      </c>
      <c r="H291" s="56" t="s">
        <v>500</v>
      </c>
      <c r="I291" s="57" t="s">
        <v>701</v>
      </c>
      <c r="J291" s="50" t="s">
        <v>551</v>
      </c>
      <c r="K291" s="50" t="s">
        <v>483</v>
      </c>
      <c r="L291" s="50" t="s">
        <v>702</v>
      </c>
      <c r="M291" s="63">
        <v>833</v>
      </c>
    </row>
    <row r="292" spans="1:13" ht="12.75" customHeight="1" outlineLevel="2">
      <c r="A292" s="54"/>
      <c r="B292" s="56"/>
      <c r="C292" s="44" t="s">
        <v>6</v>
      </c>
      <c r="D292" s="47">
        <v>8777.7999999999993</v>
      </c>
      <c r="E292" s="47">
        <v>8777.7999999999993</v>
      </c>
      <c r="F292" s="47">
        <v>0</v>
      </c>
      <c r="G292" s="6">
        <f>F292/D292</f>
        <v>0</v>
      </c>
      <c r="H292" s="56"/>
      <c r="I292" s="58"/>
      <c r="J292" s="51"/>
      <c r="K292" s="51"/>
      <c r="L292" s="51"/>
      <c r="M292" s="63"/>
    </row>
    <row r="293" spans="1:13" ht="12.75" customHeight="1" outlineLevel="2">
      <c r="A293" s="54"/>
      <c r="B293" s="56"/>
      <c r="C293" s="44" t="s">
        <v>7</v>
      </c>
      <c r="D293" s="47">
        <v>137518.6</v>
      </c>
      <c r="E293" s="47">
        <v>137518.6</v>
      </c>
      <c r="F293" s="47">
        <v>44750</v>
      </c>
      <c r="G293" s="6">
        <f>F293/D293</f>
        <v>0.32541052628517159</v>
      </c>
      <c r="H293" s="56"/>
      <c r="I293" s="58"/>
      <c r="J293" s="51"/>
      <c r="K293" s="51"/>
      <c r="L293" s="51"/>
      <c r="M293" s="63"/>
    </row>
    <row r="294" spans="1:13" ht="12.75" customHeight="1" outlineLevel="2">
      <c r="A294" s="54"/>
      <c r="B294" s="56"/>
      <c r="C294" s="44" t="s">
        <v>8</v>
      </c>
      <c r="D294" s="47">
        <f t="shared" ref="D294:F295" si="25">SUM(E294:G294)</f>
        <v>0</v>
      </c>
      <c r="E294" s="47">
        <f t="shared" si="25"/>
        <v>0</v>
      </c>
      <c r="F294" s="47">
        <f t="shared" si="25"/>
        <v>0</v>
      </c>
      <c r="G294" s="6"/>
      <c r="H294" s="56"/>
      <c r="I294" s="58"/>
      <c r="J294" s="51"/>
      <c r="K294" s="51"/>
      <c r="L294" s="51"/>
      <c r="M294" s="63"/>
    </row>
    <row r="295" spans="1:13" ht="102" customHeight="1" outlineLevel="2">
      <c r="A295" s="54"/>
      <c r="B295" s="56"/>
      <c r="C295" s="44" t="s">
        <v>9</v>
      </c>
      <c r="D295" s="47">
        <f t="shared" si="25"/>
        <v>0</v>
      </c>
      <c r="E295" s="47">
        <f t="shared" si="25"/>
        <v>0</v>
      </c>
      <c r="F295" s="47">
        <f t="shared" si="25"/>
        <v>0</v>
      </c>
      <c r="G295" s="6"/>
      <c r="H295" s="56"/>
      <c r="I295" s="59"/>
      <c r="J295" s="52"/>
      <c r="K295" s="52"/>
      <c r="L295" s="52"/>
      <c r="M295" s="63"/>
    </row>
    <row r="296" spans="1:13" ht="15.75" customHeight="1" outlineLevel="2">
      <c r="A296" s="54" t="s">
        <v>497</v>
      </c>
      <c r="B296" s="56" t="s">
        <v>498</v>
      </c>
      <c r="C296" s="44" t="s">
        <v>5</v>
      </c>
      <c r="D296" s="47">
        <f>D297+D298+D299+D300</f>
        <v>5166.0600000000004</v>
      </c>
      <c r="E296" s="47">
        <f>E297+E298+E299+E300</f>
        <v>5166.0600000000004</v>
      </c>
      <c r="F296" s="47">
        <f>F297+F298+F299+F300</f>
        <v>5166.1000000000004</v>
      </c>
      <c r="G296" s="6">
        <f>F296/D296</f>
        <v>1.0000077428446437</v>
      </c>
      <c r="H296" s="56" t="s">
        <v>499</v>
      </c>
      <c r="I296" s="57" t="s">
        <v>727</v>
      </c>
      <c r="J296" s="50" t="s">
        <v>551</v>
      </c>
      <c r="K296" s="50" t="s">
        <v>483</v>
      </c>
      <c r="L296" s="50" t="s">
        <v>431</v>
      </c>
      <c r="M296" s="63"/>
    </row>
    <row r="297" spans="1:13" ht="15.75" customHeight="1" outlineLevel="2">
      <c r="A297" s="54"/>
      <c r="B297" s="56"/>
      <c r="C297" s="44" t="s">
        <v>6</v>
      </c>
      <c r="D297" s="47">
        <v>309.95999999999998</v>
      </c>
      <c r="E297" s="47">
        <v>309.95999999999998</v>
      </c>
      <c r="F297" s="47">
        <v>310</v>
      </c>
      <c r="G297" s="6">
        <f>F297/D297</f>
        <v>1.0001290489095367</v>
      </c>
      <c r="H297" s="56"/>
      <c r="I297" s="58"/>
      <c r="J297" s="51"/>
      <c r="K297" s="51"/>
      <c r="L297" s="51"/>
      <c r="M297" s="63"/>
    </row>
    <row r="298" spans="1:13" ht="15.75" customHeight="1" outlineLevel="2">
      <c r="A298" s="54"/>
      <c r="B298" s="56"/>
      <c r="C298" s="44" t="s">
        <v>7</v>
      </c>
      <c r="D298" s="47">
        <v>4856.1000000000004</v>
      </c>
      <c r="E298" s="47">
        <v>4856.1000000000004</v>
      </c>
      <c r="F298" s="47">
        <v>4856.1000000000004</v>
      </c>
      <c r="G298" s="6">
        <f>F298/D298</f>
        <v>1</v>
      </c>
      <c r="H298" s="56"/>
      <c r="I298" s="58"/>
      <c r="J298" s="51"/>
      <c r="K298" s="51"/>
      <c r="L298" s="51"/>
      <c r="M298" s="63"/>
    </row>
    <row r="299" spans="1:13" ht="15.75" customHeight="1" outlineLevel="2">
      <c r="A299" s="54"/>
      <c r="B299" s="56"/>
      <c r="C299" s="44" t="s">
        <v>8</v>
      </c>
      <c r="D299" s="47">
        <f t="shared" ref="D299:F300" si="26">SUM(E299:G299)</f>
        <v>0</v>
      </c>
      <c r="E299" s="47">
        <f t="shared" si="26"/>
        <v>0</v>
      </c>
      <c r="F299" s="47">
        <f t="shared" si="26"/>
        <v>0</v>
      </c>
      <c r="G299" s="6"/>
      <c r="H299" s="56"/>
      <c r="I299" s="58"/>
      <c r="J299" s="51"/>
      <c r="K299" s="51"/>
      <c r="L299" s="51"/>
      <c r="M299" s="63"/>
    </row>
    <row r="300" spans="1:13" ht="15.75" customHeight="1" outlineLevel="2">
      <c r="A300" s="54"/>
      <c r="B300" s="56"/>
      <c r="C300" s="44" t="s">
        <v>9</v>
      </c>
      <c r="D300" s="47">
        <f t="shared" si="26"/>
        <v>0</v>
      </c>
      <c r="E300" s="47">
        <f t="shared" si="26"/>
        <v>0</v>
      </c>
      <c r="F300" s="47">
        <f t="shared" si="26"/>
        <v>0</v>
      </c>
      <c r="G300" s="6"/>
      <c r="H300" s="56"/>
      <c r="I300" s="59"/>
      <c r="J300" s="52"/>
      <c r="K300" s="52"/>
      <c r="L300" s="52"/>
      <c r="M300" s="63"/>
    </row>
    <row r="301" spans="1:13" ht="14.25" customHeight="1" outlineLevel="1">
      <c r="A301" s="54" t="s">
        <v>311</v>
      </c>
      <c r="B301" s="56" t="s">
        <v>361</v>
      </c>
      <c r="C301" s="44" t="s">
        <v>5</v>
      </c>
      <c r="D301" s="47">
        <f>D302+D303+D304+D305</f>
        <v>143596.40084000002</v>
      </c>
      <c r="E301" s="47">
        <f>E302+E303+E304+E305</f>
        <v>111103.64984</v>
      </c>
      <c r="F301" s="47">
        <f>F302+F303+F304+F305</f>
        <v>46916.751629999999</v>
      </c>
      <c r="G301" s="6">
        <f>F301/D301</f>
        <v>0.32672651511841327</v>
      </c>
      <c r="H301" s="56"/>
      <c r="I301" s="43" t="s">
        <v>273</v>
      </c>
      <c r="J301" s="44">
        <f>J302+J303+J304</f>
        <v>7</v>
      </c>
      <c r="K301" s="63" t="s">
        <v>496</v>
      </c>
      <c r="L301" s="63"/>
      <c r="M301" s="63">
        <v>833</v>
      </c>
    </row>
    <row r="302" spans="1:13" ht="14.25" customHeight="1" outlineLevel="1">
      <c r="A302" s="54"/>
      <c r="B302" s="56"/>
      <c r="C302" s="44" t="s">
        <v>6</v>
      </c>
      <c r="D302" s="47">
        <f>D307+D312+D317+D322+D327+D332+D337</f>
        <v>27468.600839999999</v>
      </c>
      <c r="E302" s="47">
        <f>E307+E312+E317+E322+E337+E332+E327</f>
        <v>25519.04984</v>
      </c>
      <c r="F302" s="47">
        <f>F307+F312+F317+F322+F337+F332+F327</f>
        <v>12644.36303</v>
      </c>
      <c r="G302" s="6">
        <f>F302/D302</f>
        <v>0.46032060765130695</v>
      </c>
      <c r="H302" s="56"/>
      <c r="I302" s="43" t="s">
        <v>274</v>
      </c>
      <c r="J302" s="44">
        <v>0</v>
      </c>
      <c r="K302" s="63"/>
      <c r="L302" s="63"/>
      <c r="M302" s="63"/>
    </row>
    <row r="303" spans="1:13" ht="14.25" customHeight="1" outlineLevel="1">
      <c r="A303" s="54"/>
      <c r="B303" s="56"/>
      <c r="C303" s="44" t="s">
        <v>7</v>
      </c>
      <c r="D303" s="47">
        <f>D308+D313+D318+D323+D328+D333+D338</f>
        <v>116127.8</v>
      </c>
      <c r="E303" s="47">
        <f>E308+E313+E318+E323+E338+E333+E328</f>
        <v>85584.6</v>
      </c>
      <c r="F303" s="47">
        <f>F308+F313+F318+F323+F338+F333+F328</f>
        <v>34272.388599999998</v>
      </c>
      <c r="G303" s="6">
        <f>F303/D303</f>
        <v>0.29512647789762658</v>
      </c>
      <c r="H303" s="56"/>
      <c r="I303" s="43" t="s">
        <v>275</v>
      </c>
      <c r="J303" s="44">
        <v>3</v>
      </c>
      <c r="K303" s="63"/>
      <c r="L303" s="63"/>
      <c r="M303" s="63"/>
    </row>
    <row r="304" spans="1:13" ht="14.25" customHeight="1" outlineLevel="1">
      <c r="A304" s="54"/>
      <c r="B304" s="56"/>
      <c r="C304" s="44" t="s">
        <v>8</v>
      </c>
      <c r="D304" s="47">
        <f t="shared" ref="D304:F305" si="27">D309</f>
        <v>0</v>
      </c>
      <c r="E304" s="47">
        <f t="shared" si="27"/>
        <v>0</v>
      </c>
      <c r="F304" s="47">
        <f t="shared" si="27"/>
        <v>0</v>
      </c>
      <c r="G304" s="6"/>
      <c r="H304" s="56"/>
      <c r="I304" s="43" t="s">
        <v>276</v>
      </c>
      <c r="J304" s="44">
        <v>4</v>
      </c>
      <c r="K304" s="63"/>
      <c r="L304" s="63"/>
      <c r="M304" s="63"/>
    </row>
    <row r="305" spans="1:13" ht="35.25" customHeight="1" outlineLevel="1">
      <c r="A305" s="54"/>
      <c r="B305" s="56"/>
      <c r="C305" s="44" t="s">
        <v>9</v>
      </c>
      <c r="D305" s="47">
        <f t="shared" si="27"/>
        <v>0</v>
      </c>
      <c r="E305" s="47">
        <f t="shared" si="27"/>
        <v>0</v>
      </c>
      <c r="F305" s="47">
        <f t="shared" si="27"/>
        <v>0</v>
      </c>
      <c r="G305" s="6"/>
      <c r="H305" s="56"/>
      <c r="I305" s="43" t="s">
        <v>277</v>
      </c>
      <c r="J305" s="6">
        <f>(J302+0.5*J303)/J301</f>
        <v>0.21428571428571427</v>
      </c>
      <c r="K305" s="63"/>
      <c r="L305" s="63"/>
      <c r="M305" s="63"/>
    </row>
    <row r="306" spans="1:13" ht="15" customHeight="1" outlineLevel="2">
      <c r="A306" s="54" t="s">
        <v>362</v>
      </c>
      <c r="B306" s="56" t="s">
        <v>183</v>
      </c>
      <c r="C306" s="44" t="s">
        <v>5</v>
      </c>
      <c r="D306" s="47">
        <f>D307+D308+D309+D310</f>
        <v>4255.3</v>
      </c>
      <c r="E306" s="47">
        <f>E307+E308+E309+E310</f>
        <v>0</v>
      </c>
      <c r="F306" s="47">
        <f>F307+F308+F309+F310</f>
        <v>0</v>
      </c>
      <c r="G306" s="6">
        <f>F306/D306</f>
        <v>0</v>
      </c>
      <c r="H306" s="56" t="s">
        <v>495</v>
      </c>
      <c r="I306" s="57" t="s">
        <v>654</v>
      </c>
      <c r="J306" s="50" t="s">
        <v>558</v>
      </c>
      <c r="K306" s="50" t="s">
        <v>442</v>
      </c>
      <c r="L306" s="50" t="s">
        <v>655</v>
      </c>
      <c r="M306" s="63">
        <v>833</v>
      </c>
    </row>
    <row r="307" spans="1:13" ht="15" customHeight="1" outlineLevel="2">
      <c r="A307" s="54"/>
      <c r="B307" s="56"/>
      <c r="C307" s="44" t="s">
        <v>6</v>
      </c>
      <c r="D307" s="47">
        <v>255.3</v>
      </c>
      <c r="E307" s="47">
        <v>0</v>
      </c>
      <c r="F307" s="47">
        <v>0</v>
      </c>
      <c r="G307" s="6">
        <f>F307/D307</f>
        <v>0</v>
      </c>
      <c r="H307" s="56"/>
      <c r="I307" s="58"/>
      <c r="J307" s="51"/>
      <c r="K307" s="51"/>
      <c r="L307" s="51"/>
      <c r="M307" s="63"/>
    </row>
    <row r="308" spans="1:13" ht="15" customHeight="1" outlineLevel="2">
      <c r="A308" s="54"/>
      <c r="B308" s="56"/>
      <c r="C308" s="44" t="s">
        <v>7</v>
      </c>
      <c r="D308" s="47">
        <v>4000</v>
      </c>
      <c r="E308" s="47">
        <v>0</v>
      </c>
      <c r="F308" s="47">
        <v>0</v>
      </c>
      <c r="G308" s="6">
        <f>F308/D308</f>
        <v>0</v>
      </c>
      <c r="H308" s="56"/>
      <c r="I308" s="58"/>
      <c r="J308" s="51"/>
      <c r="K308" s="51"/>
      <c r="L308" s="51"/>
      <c r="M308" s="63"/>
    </row>
    <row r="309" spans="1:13" ht="15" customHeight="1" outlineLevel="2">
      <c r="A309" s="54"/>
      <c r="B309" s="56"/>
      <c r="C309" s="44" t="s">
        <v>8</v>
      </c>
      <c r="D309" s="47">
        <f>SUM(E309:G309)</f>
        <v>0</v>
      </c>
      <c r="E309" s="47">
        <v>0</v>
      </c>
      <c r="F309" s="47">
        <v>0</v>
      </c>
      <c r="G309" s="6"/>
      <c r="H309" s="56"/>
      <c r="I309" s="58"/>
      <c r="J309" s="51"/>
      <c r="K309" s="51"/>
      <c r="L309" s="51"/>
      <c r="M309" s="63"/>
    </row>
    <row r="310" spans="1:13" ht="123" customHeight="1" outlineLevel="2">
      <c r="A310" s="54"/>
      <c r="B310" s="56"/>
      <c r="C310" s="44" t="s">
        <v>9</v>
      </c>
      <c r="D310" s="47">
        <f>SUM(E310:G310)</f>
        <v>0</v>
      </c>
      <c r="E310" s="47">
        <v>0</v>
      </c>
      <c r="F310" s="47">
        <v>0</v>
      </c>
      <c r="G310" s="6"/>
      <c r="H310" s="56"/>
      <c r="I310" s="59"/>
      <c r="J310" s="52"/>
      <c r="K310" s="52"/>
      <c r="L310" s="52"/>
      <c r="M310" s="63"/>
    </row>
    <row r="311" spans="1:13" ht="18" customHeight="1" outlineLevel="2">
      <c r="A311" s="54" t="s">
        <v>363</v>
      </c>
      <c r="B311" s="56" t="s">
        <v>364</v>
      </c>
      <c r="C311" s="44" t="s">
        <v>5</v>
      </c>
      <c r="D311" s="47">
        <f>D312+D313+D314+D315</f>
        <v>27549.9</v>
      </c>
      <c r="E311" s="47">
        <f>E312+E313+E314+E315</f>
        <v>27549.9</v>
      </c>
      <c r="F311" s="47">
        <f>F312+F313+F314+F315</f>
        <v>12600</v>
      </c>
      <c r="G311" s="6">
        <f>F311/D311</f>
        <v>0.45735193231191401</v>
      </c>
      <c r="H311" s="56" t="s">
        <v>494</v>
      </c>
      <c r="I311" s="57" t="s">
        <v>572</v>
      </c>
      <c r="J311" s="50" t="s">
        <v>551</v>
      </c>
      <c r="K311" s="50" t="s">
        <v>483</v>
      </c>
      <c r="L311" s="50" t="s">
        <v>656</v>
      </c>
      <c r="M311" s="63">
        <v>833</v>
      </c>
    </row>
    <row r="312" spans="1:13" ht="18" customHeight="1" outlineLevel="2">
      <c r="A312" s="54"/>
      <c r="B312" s="56"/>
      <c r="C312" s="44" t="s">
        <v>6</v>
      </c>
      <c r="D312" s="47">
        <v>1653</v>
      </c>
      <c r="E312" s="47">
        <v>1653</v>
      </c>
      <c r="F312" s="47">
        <v>0</v>
      </c>
      <c r="G312" s="6">
        <f>F312/D312</f>
        <v>0</v>
      </c>
      <c r="H312" s="56"/>
      <c r="I312" s="58"/>
      <c r="J312" s="51"/>
      <c r="K312" s="51"/>
      <c r="L312" s="51"/>
      <c r="M312" s="63"/>
    </row>
    <row r="313" spans="1:13" ht="18" customHeight="1" outlineLevel="2">
      <c r="A313" s="54"/>
      <c r="B313" s="56"/>
      <c r="C313" s="44" t="s">
        <v>7</v>
      </c>
      <c r="D313" s="47">
        <v>25896.9</v>
      </c>
      <c r="E313" s="47">
        <v>25896.9</v>
      </c>
      <c r="F313" s="47">
        <v>12600</v>
      </c>
      <c r="G313" s="6">
        <f>F313/D313</f>
        <v>0.48654472156899087</v>
      </c>
      <c r="H313" s="56"/>
      <c r="I313" s="58"/>
      <c r="J313" s="51"/>
      <c r="K313" s="51"/>
      <c r="L313" s="51"/>
      <c r="M313" s="63"/>
    </row>
    <row r="314" spans="1:13" ht="18" customHeight="1" outlineLevel="2">
      <c r="A314" s="54"/>
      <c r="B314" s="56"/>
      <c r="C314" s="44" t="s">
        <v>8</v>
      </c>
      <c r="D314" s="47">
        <f t="shared" ref="D314:F315" si="28">SUM(E314:G314)</f>
        <v>0</v>
      </c>
      <c r="E314" s="47">
        <f t="shared" si="28"/>
        <v>0</v>
      </c>
      <c r="F314" s="47">
        <f t="shared" si="28"/>
        <v>0</v>
      </c>
      <c r="G314" s="6"/>
      <c r="H314" s="56"/>
      <c r="I314" s="58"/>
      <c r="J314" s="51"/>
      <c r="K314" s="51"/>
      <c r="L314" s="51"/>
      <c r="M314" s="63"/>
    </row>
    <row r="315" spans="1:13" ht="18" customHeight="1" outlineLevel="2">
      <c r="A315" s="54"/>
      <c r="B315" s="56"/>
      <c r="C315" s="44" t="s">
        <v>9</v>
      </c>
      <c r="D315" s="47">
        <f t="shared" si="28"/>
        <v>0</v>
      </c>
      <c r="E315" s="47">
        <f t="shared" si="28"/>
        <v>0</v>
      </c>
      <c r="F315" s="47">
        <f t="shared" si="28"/>
        <v>0</v>
      </c>
      <c r="G315" s="6"/>
      <c r="H315" s="56"/>
      <c r="I315" s="59"/>
      <c r="J315" s="52"/>
      <c r="K315" s="52"/>
      <c r="L315" s="52"/>
      <c r="M315" s="63"/>
    </row>
    <row r="316" spans="1:13" ht="14.25" customHeight="1" outlineLevel="2">
      <c r="A316" s="54" t="s">
        <v>365</v>
      </c>
      <c r="B316" s="56" t="s">
        <v>366</v>
      </c>
      <c r="C316" s="44" t="s">
        <v>5</v>
      </c>
      <c r="D316" s="47">
        <f>D317+D318+D319+D320</f>
        <v>11706.1</v>
      </c>
      <c r="E316" s="47">
        <f>E317+E318+E319+E320</f>
        <v>11706.1</v>
      </c>
      <c r="F316" s="47">
        <f>F317+F318+F319+F320</f>
        <v>466.53766999999999</v>
      </c>
      <c r="G316" s="6">
        <f>F316/D316</f>
        <v>3.9854235825766055E-2</v>
      </c>
      <c r="H316" s="56" t="s">
        <v>367</v>
      </c>
      <c r="I316" s="57" t="s">
        <v>571</v>
      </c>
      <c r="J316" s="50" t="s">
        <v>558</v>
      </c>
      <c r="K316" s="50" t="s">
        <v>483</v>
      </c>
      <c r="L316" s="50" t="s">
        <v>657</v>
      </c>
      <c r="M316" s="63">
        <v>833</v>
      </c>
    </row>
    <row r="317" spans="1:13" ht="14.25" customHeight="1" outlineLevel="2">
      <c r="A317" s="54"/>
      <c r="B317" s="56"/>
      <c r="C317" s="44" t="s">
        <v>6</v>
      </c>
      <c r="D317" s="47">
        <v>5606.1</v>
      </c>
      <c r="E317" s="47">
        <v>5606.1</v>
      </c>
      <c r="F317" s="47">
        <f>332917.67/1000</f>
        <v>332.91766999999999</v>
      </c>
      <c r="G317" s="6">
        <f>F317/D317</f>
        <v>5.9384896808833229E-2</v>
      </c>
      <c r="H317" s="56"/>
      <c r="I317" s="58"/>
      <c r="J317" s="51"/>
      <c r="K317" s="51"/>
      <c r="L317" s="51"/>
      <c r="M317" s="63"/>
    </row>
    <row r="318" spans="1:13" ht="14.25" customHeight="1" outlineLevel="2">
      <c r="A318" s="54"/>
      <c r="B318" s="56"/>
      <c r="C318" s="44" t="s">
        <v>7</v>
      </c>
      <c r="D318" s="47">
        <v>6100</v>
      </c>
      <c r="E318" s="47">
        <v>6100</v>
      </c>
      <c r="F318" s="47">
        <v>133.62</v>
      </c>
      <c r="G318" s="6">
        <f>F318/D318</f>
        <v>2.1904918032786887E-2</v>
      </c>
      <c r="H318" s="56"/>
      <c r="I318" s="58"/>
      <c r="J318" s="51"/>
      <c r="K318" s="51"/>
      <c r="L318" s="51"/>
      <c r="M318" s="63"/>
    </row>
    <row r="319" spans="1:13" ht="14.25" customHeight="1" outlineLevel="2">
      <c r="A319" s="54"/>
      <c r="B319" s="56"/>
      <c r="C319" s="44" t="s">
        <v>8</v>
      </c>
      <c r="D319" s="47">
        <f t="shared" ref="D319:F320" si="29">SUM(E319:G319)</f>
        <v>0</v>
      </c>
      <c r="E319" s="47">
        <f t="shared" si="29"/>
        <v>0</v>
      </c>
      <c r="F319" s="47">
        <f t="shared" si="29"/>
        <v>0</v>
      </c>
      <c r="G319" s="6"/>
      <c r="H319" s="56"/>
      <c r="I319" s="58"/>
      <c r="J319" s="51"/>
      <c r="K319" s="51"/>
      <c r="L319" s="51"/>
      <c r="M319" s="63"/>
    </row>
    <row r="320" spans="1:13" ht="29.25" customHeight="1" outlineLevel="2">
      <c r="A320" s="54"/>
      <c r="B320" s="56"/>
      <c r="C320" s="44" t="s">
        <v>9</v>
      </c>
      <c r="D320" s="47">
        <f t="shared" si="29"/>
        <v>0</v>
      </c>
      <c r="E320" s="47">
        <f t="shared" si="29"/>
        <v>0</v>
      </c>
      <c r="F320" s="47">
        <f t="shared" si="29"/>
        <v>0</v>
      </c>
      <c r="G320" s="6"/>
      <c r="H320" s="56"/>
      <c r="I320" s="59"/>
      <c r="J320" s="52"/>
      <c r="K320" s="52"/>
      <c r="L320" s="52"/>
      <c r="M320" s="63"/>
    </row>
    <row r="321" spans="1:13" ht="14.25" customHeight="1" outlineLevel="2">
      <c r="A321" s="54" t="s">
        <v>368</v>
      </c>
      <c r="B321" s="56" t="s">
        <v>47</v>
      </c>
      <c r="C321" s="44" t="s">
        <v>5</v>
      </c>
      <c r="D321" s="47">
        <f>D322+D323+D324+D325</f>
        <v>31722.989839999998</v>
      </c>
      <c r="E321" s="47">
        <f>E322+E323+E324+E325</f>
        <v>31722.989839999998</v>
      </c>
      <c r="F321" s="47">
        <f>F322+F323+F324+F325</f>
        <v>17032.22147</v>
      </c>
      <c r="G321" s="6">
        <f>F321/D321</f>
        <v>0.53690467247585261</v>
      </c>
      <c r="H321" s="56" t="s">
        <v>493</v>
      </c>
      <c r="I321" s="76" t="s">
        <v>728</v>
      </c>
      <c r="J321" s="50" t="s">
        <v>551</v>
      </c>
      <c r="K321" s="50" t="s">
        <v>483</v>
      </c>
      <c r="L321" s="50" t="s">
        <v>658</v>
      </c>
      <c r="M321" s="63">
        <v>833</v>
      </c>
    </row>
    <row r="322" spans="1:13" ht="14.25" customHeight="1" outlineLevel="2">
      <c r="A322" s="54"/>
      <c r="B322" s="56"/>
      <c r="C322" s="44" t="s">
        <v>6</v>
      </c>
      <c r="D322" s="47">
        <v>6184.3898399999998</v>
      </c>
      <c r="E322" s="47">
        <v>6184.3898399999998</v>
      </c>
      <c r="F322" s="47">
        <f>4532499.87/1000</f>
        <v>4532.4998700000006</v>
      </c>
      <c r="G322" s="6">
        <f>F322/D322</f>
        <v>0.7328936220488973</v>
      </c>
      <c r="H322" s="56"/>
      <c r="I322" s="77"/>
      <c r="J322" s="51"/>
      <c r="K322" s="51"/>
      <c r="L322" s="51"/>
      <c r="M322" s="63"/>
    </row>
    <row r="323" spans="1:13" ht="14.25" customHeight="1" outlineLevel="2">
      <c r="A323" s="54"/>
      <c r="B323" s="56"/>
      <c r="C323" s="44" t="s">
        <v>7</v>
      </c>
      <c r="D323" s="47">
        <v>25538.6</v>
      </c>
      <c r="E323" s="47">
        <v>25538.6</v>
      </c>
      <c r="F323" s="47">
        <f>12499721.6/1000</f>
        <v>12499.721599999999</v>
      </c>
      <c r="G323" s="6">
        <f>F323/D323</f>
        <v>0.48944427650693456</v>
      </c>
      <c r="H323" s="56"/>
      <c r="I323" s="77"/>
      <c r="J323" s="51"/>
      <c r="K323" s="51"/>
      <c r="L323" s="51"/>
      <c r="M323" s="63"/>
    </row>
    <row r="324" spans="1:13" ht="14.25" customHeight="1" outlineLevel="2">
      <c r="A324" s="54"/>
      <c r="B324" s="56"/>
      <c r="C324" s="44" t="s">
        <v>8</v>
      </c>
      <c r="D324" s="47">
        <f t="shared" ref="D324:F325" si="30">SUM(E324:G324)</f>
        <v>0</v>
      </c>
      <c r="E324" s="47">
        <f t="shared" si="30"/>
        <v>0</v>
      </c>
      <c r="F324" s="47">
        <f t="shared" si="30"/>
        <v>0</v>
      </c>
      <c r="G324" s="6"/>
      <c r="H324" s="56"/>
      <c r="I324" s="77"/>
      <c r="J324" s="51"/>
      <c r="K324" s="51"/>
      <c r="L324" s="51"/>
      <c r="M324" s="63"/>
    </row>
    <row r="325" spans="1:13" ht="123.75" customHeight="1" outlineLevel="2">
      <c r="A325" s="54"/>
      <c r="B325" s="56"/>
      <c r="C325" s="44" t="s">
        <v>9</v>
      </c>
      <c r="D325" s="47">
        <f t="shared" si="30"/>
        <v>0</v>
      </c>
      <c r="E325" s="47">
        <f t="shared" si="30"/>
        <v>0</v>
      </c>
      <c r="F325" s="47">
        <f t="shared" si="30"/>
        <v>0</v>
      </c>
      <c r="G325" s="6"/>
      <c r="H325" s="56"/>
      <c r="I325" s="78"/>
      <c r="J325" s="52"/>
      <c r="K325" s="52"/>
      <c r="L325" s="52"/>
      <c r="M325" s="63"/>
    </row>
    <row r="326" spans="1:13" ht="14.25" customHeight="1" outlineLevel="2">
      <c r="A326" s="54" t="s">
        <v>369</v>
      </c>
      <c r="B326" s="56" t="s">
        <v>370</v>
      </c>
      <c r="C326" s="44" t="s">
        <v>5</v>
      </c>
      <c r="D326" s="47">
        <f>D327+D328+D329+D330</f>
        <v>18891</v>
      </c>
      <c r="E326" s="47">
        <f>E327+E328+E329+E330</f>
        <v>18891</v>
      </c>
      <c r="F326" s="47">
        <f>F327+F328+F329+F330</f>
        <v>5914.1924899999995</v>
      </c>
      <c r="G326" s="6">
        <f>F326/D326</f>
        <v>0.31306931819384887</v>
      </c>
      <c r="H326" s="56" t="s">
        <v>492</v>
      </c>
      <c r="I326" s="57" t="s">
        <v>570</v>
      </c>
      <c r="J326" s="50" t="s">
        <v>551</v>
      </c>
      <c r="K326" s="50" t="s">
        <v>483</v>
      </c>
      <c r="L326" s="50" t="s">
        <v>659</v>
      </c>
      <c r="M326" s="63">
        <v>833</v>
      </c>
    </row>
    <row r="327" spans="1:13" ht="14.25" customHeight="1" outlineLevel="2">
      <c r="A327" s="54"/>
      <c r="B327" s="56"/>
      <c r="C327" s="44" t="s">
        <v>6</v>
      </c>
      <c r="D327" s="47">
        <v>4291</v>
      </c>
      <c r="E327" s="47">
        <v>4291</v>
      </c>
      <c r="F327" s="47">
        <v>2563.54549</v>
      </c>
      <c r="G327" s="6">
        <f>F327/D327</f>
        <v>0.59742379165695636</v>
      </c>
      <c r="H327" s="56"/>
      <c r="I327" s="58"/>
      <c r="J327" s="51"/>
      <c r="K327" s="51"/>
      <c r="L327" s="51"/>
      <c r="M327" s="63"/>
    </row>
    <row r="328" spans="1:13" ht="14.25" customHeight="1" outlineLevel="2">
      <c r="A328" s="54"/>
      <c r="B328" s="56"/>
      <c r="C328" s="44" t="s">
        <v>7</v>
      </c>
      <c r="D328" s="47">
        <v>14600</v>
      </c>
      <c r="E328" s="47">
        <v>14600</v>
      </c>
      <c r="F328" s="47">
        <v>3350.6469999999999</v>
      </c>
      <c r="G328" s="6">
        <f>F328/D328</f>
        <v>0.22949636986301369</v>
      </c>
      <c r="H328" s="56"/>
      <c r="I328" s="58"/>
      <c r="J328" s="51"/>
      <c r="K328" s="51"/>
      <c r="L328" s="51"/>
      <c r="M328" s="63"/>
    </row>
    <row r="329" spans="1:13" ht="14.25" customHeight="1" outlineLevel="2">
      <c r="A329" s="54"/>
      <c r="B329" s="56"/>
      <c r="C329" s="44" t="s">
        <v>8</v>
      </c>
      <c r="D329" s="47">
        <f t="shared" ref="D329:F330" si="31">SUM(E329:G329)</f>
        <v>0</v>
      </c>
      <c r="E329" s="47">
        <f t="shared" si="31"/>
        <v>0</v>
      </c>
      <c r="F329" s="47">
        <f t="shared" si="31"/>
        <v>0</v>
      </c>
      <c r="G329" s="6"/>
      <c r="H329" s="56"/>
      <c r="I329" s="58"/>
      <c r="J329" s="51"/>
      <c r="K329" s="51"/>
      <c r="L329" s="51"/>
      <c r="M329" s="63"/>
    </row>
    <row r="330" spans="1:13" ht="23.25" customHeight="1" outlineLevel="2">
      <c r="A330" s="54"/>
      <c r="B330" s="56"/>
      <c r="C330" s="44" t="s">
        <v>9</v>
      </c>
      <c r="D330" s="47">
        <f t="shared" si="31"/>
        <v>0</v>
      </c>
      <c r="E330" s="47">
        <f t="shared" si="31"/>
        <v>0</v>
      </c>
      <c r="F330" s="47">
        <f t="shared" si="31"/>
        <v>0</v>
      </c>
      <c r="G330" s="6"/>
      <c r="H330" s="56"/>
      <c r="I330" s="59"/>
      <c r="J330" s="52"/>
      <c r="K330" s="52"/>
      <c r="L330" s="52"/>
      <c r="M330" s="63"/>
    </row>
    <row r="331" spans="1:13" ht="14.25" customHeight="1" outlineLevel="2">
      <c r="A331" s="54" t="s">
        <v>371</v>
      </c>
      <c r="B331" s="56" t="s">
        <v>372</v>
      </c>
      <c r="C331" s="44" t="s">
        <v>5</v>
      </c>
      <c r="D331" s="47">
        <f>D332+D333+D334+D335</f>
        <v>2794.6</v>
      </c>
      <c r="E331" s="47">
        <f>E332+E333+E334+E335</f>
        <v>2794.6</v>
      </c>
      <c r="F331" s="47">
        <f>F332+F333+F334+F335</f>
        <v>0</v>
      </c>
      <c r="G331" s="6">
        <f>F331/D331</f>
        <v>0</v>
      </c>
      <c r="H331" s="56" t="s">
        <v>373</v>
      </c>
      <c r="I331" s="56"/>
      <c r="J331" s="50" t="s">
        <v>558</v>
      </c>
      <c r="K331" s="50" t="s">
        <v>483</v>
      </c>
      <c r="L331" s="50" t="s">
        <v>569</v>
      </c>
      <c r="M331" s="63">
        <v>833</v>
      </c>
    </row>
    <row r="332" spans="1:13" ht="14.25" customHeight="1" outlineLevel="2">
      <c r="A332" s="54"/>
      <c r="B332" s="56"/>
      <c r="C332" s="44" t="s">
        <v>6</v>
      </c>
      <c r="D332" s="47">
        <v>1294.5999999999999</v>
      </c>
      <c r="E332" s="47">
        <v>1294.5999999999999</v>
      </c>
      <c r="F332" s="47">
        <v>0</v>
      </c>
      <c r="G332" s="6">
        <f>F332/D332</f>
        <v>0</v>
      </c>
      <c r="H332" s="56"/>
      <c r="I332" s="56"/>
      <c r="J332" s="51"/>
      <c r="K332" s="51"/>
      <c r="L332" s="51"/>
      <c r="M332" s="63"/>
    </row>
    <row r="333" spans="1:13" ht="14.25" customHeight="1" outlineLevel="2">
      <c r="A333" s="54"/>
      <c r="B333" s="56"/>
      <c r="C333" s="44" t="s">
        <v>7</v>
      </c>
      <c r="D333" s="47">
        <v>1500</v>
      </c>
      <c r="E333" s="47">
        <v>1500</v>
      </c>
      <c r="F333" s="47">
        <v>0</v>
      </c>
      <c r="G333" s="6">
        <f>F333/D333</f>
        <v>0</v>
      </c>
      <c r="H333" s="56"/>
      <c r="I333" s="56"/>
      <c r="J333" s="51"/>
      <c r="K333" s="51"/>
      <c r="L333" s="51"/>
      <c r="M333" s="63"/>
    </row>
    <row r="334" spans="1:13" ht="14.25" customHeight="1" outlineLevel="2">
      <c r="A334" s="54"/>
      <c r="B334" s="56"/>
      <c r="C334" s="44" t="s">
        <v>8</v>
      </c>
      <c r="D334" s="47">
        <f t="shared" ref="D334:F335" si="32">SUM(E334:G334)</f>
        <v>0</v>
      </c>
      <c r="E334" s="47">
        <f t="shared" si="32"/>
        <v>0</v>
      </c>
      <c r="F334" s="47">
        <f t="shared" si="32"/>
        <v>0</v>
      </c>
      <c r="G334" s="6"/>
      <c r="H334" s="56"/>
      <c r="I334" s="56"/>
      <c r="J334" s="51"/>
      <c r="K334" s="51"/>
      <c r="L334" s="51"/>
      <c r="M334" s="63"/>
    </row>
    <row r="335" spans="1:13" ht="36.75" customHeight="1" outlineLevel="2">
      <c r="A335" s="54"/>
      <c r="B335" s="56"/>
      <c r="C335" s="44" t="s">
        <v>9</v>
      </c>
      <c r="D335" s="47">
        <f t="shared" si="32"/>
        <v>0</v>
      </c>
      <c r="E335" s="47">
        <f t="shared" si="32"/>
        <v>0</v>
      </c>
      <c r="F335" s="47">
        <f t="shared" si="32"/>
        <v>0</v>
      </c>
      <c r="G335" s="6"/>
      <c r="H335" s="56"/>
      <c r="I335" s="56"/>
      <c r="J335" s="52"/>
      <c r="K335" s="52"/>
      <c r="L335" s="52"/>
      <c r="M335" s="63"/>
    </row>
    <row r="336" spans="1:13" ht="15" customHeight="1" outlineLevel="2">
      <c r="A336" s="54" t="s">
        <v>374</v>
      </c>
      <c r="B336" s="56" t="s">
        <v>375</v>
      </c>
      <c r="C336" s="44" t="s">
        <v>5</v>
      </c>
      <c r="D336" s="47">
        <f>D337+D338+D339+D340</f>
        <v>46676.511000000006</v>
      </c>
      <c r="E336" s="47">
        <f>E337+E338+E339+E340</f>
        <v>18439.060000000001</v>
      </c>
      <c r="F336" s="47">
        <f>F337+F338+F339+F340</f>
        <v>10903.8</v>
      </c>
      <c r="G336" s="6">
        <f>F336/D336</f>
        <v>0.23360357846797927</v>
      </c>
      <c r="H336" s="56" t="s">
        <v>491</v>
      </c>
      <c r="I336" s="56" t="s">
        <v>574</v>
      </c>
      <c r="J336" s="63" t="s">
        <v>558</v>
      </c>
      <c r="K336" s="63" t="s">
        <v>11</v>
      </c>
      <c r="L336" s="53" t="s">
        <v>573</v>
      </c>
      <c r="M336" s="63">
        <v>809</v>
      </c>
    </row>
    <row r="337" spans="1:13" ht="15" customHeight="1" outlineLevel="2">
      <c r="A337" s="54"/>
      <c r="B337" s="56"/>
      <c r="C337" s="44" t="s">
        <v>6</v>
      </c>
      <c r="D337" s="47">
        <v>8184.2110000000002</v>
      </c>
      <c r="E337" s="47">
        <v>6489.96</v>
      </c>
      <c r="F337" s="47">
        <v>5215.3999999999996</v>
      </c>
      <c r="G337" s="6">
        <f>F327/D337</f>
        <v>0.31323062052041423</v>
      </c>
      <c r="H337" s="56"/>
      <c r="I337" s="56"/>
      <c r="J337" s="63"/>
      <c r="K337" s="63"/>
      <c r="L337" s="53"/>
      <c r="M337" s="63"/>
    </row>
    <row r="338" spans="1:13" ht="15" customHeight="1" outlineLevel="2">
      <c r="A338" s="54"/>
      <c r="B338" s="56"/>
      <c r="C338" s="44" t="s">
        <v>7</v>
      </c>
      <c r="D338" s="47">
        <v>38492.300000000003</v>
      </c>
      <c r="E338" s="47">
        <v>11949.1</v>
      </c>
      <c r="F338" s="47">
        <v>5688.4</v>
      </c>
      <c r="G338" s="6">
        <f>F328/D338</f>
        <v>8.7047201648121825E-2</v>
      </c>
      <c r="H338" s="56"/>
      <c r="I338" s="56"/>
      <c r="J338" s="63"/>
      <c r="K338" s="63"/>
      <c r="L338" s="53"/>
      <c r="M338" s="63"/>
    </row>
    <row r="339" spans="1:13" ht="15" customHeight="1" outlineLevel="2">
      <c r="A339" s="54"/>
      <c r="B339" s="56"/>
      <c r="C339" s="44" t="s">
        <v>8</v>
      </c>
      <c r="D339" s="47">
        <f t="shared" ref="D339:F340" si="33">SUM(E339:G339)</f>
        <v>0</v>
      </c>
      <c r="E339" s="47">
        <f t="shared" si="33"/>
        <v>0</v>
      </c>
      <c r="F339" s="47">
        <f t="shared" si="33"/>
        <v>0</v>
      </c>
      <c r="G339" s="6"/>
      <c r="H339" s="56"/>
      <c r="I339" s="56"/>
      <c r="J339" s="63"/>
      <c r="K339" s="63"/>
      <c r="L339" s="53"/>
      <c r="M339" s="63"/>
    </row>
    <row r="340" spans="1:13" ht="45" customHeight="1" outlineLevel="2">
      <c r="A340" s="54"/>
      <c r="B340" s="56"/>
      <c r="C340" s="44" t="s">
        <v>9</v>
      </c>
      <c r="D340" s="47">
        <f t="shared" si="33"/>
        <v>0</v>
      </c>
      <c r="E340" s="47">
        <f t="shared" si="33"/>
        <v>0</v>
      </c>
      <c r="F340" s="47">
        <f t="shared" si="33"/>
        <v>0</v>
      </c>
      <c r="G340" s="6"/>
      <c r="H340" s="56"/>
      <c r="I340" s="56"/>
      <c r="J340" s="63"/>
      <c r="K340" s="63"/>
      <c r="L340" s="53"/>
      <c r="M340" s="63"/>
    </row>
    <row r="341" spans="1:13" ht="15" customHeight="1" outlineLevel="1">
      <c r="A341" s="54" t="s">
        <v>312</v>
      </c>
      <c r="B341" s="56" t="s">
        <v>376</v>
      </c>
      <c r="C341" s="44" t="s">
        <v>5</v>
      </c>
      <c r="D341" s="47">
        <f>D342+D343+D344+D345</f>
        <v>6786</v>
      </c>
      <c r="E341" s="47">
        <f>E342+E343+E344+E345</f>
        <v>6785.96</v>
      </c>
      <c r="F341" s="47">
        <f>F342+F343+F344+F345</f>
        <v>909.16</v>
      </c>
      <c r="G341" s="6">
        <f>F341/D341</f>
        <v>0.13397583259652224</v>
      </c>
      <c r="H341" s="56"/>
      <c r="I341" s="43" t="s">
        <v>273</v>
      </c>
      <c r="J341" s="44">
        <f>J342+J343+J344</f>
        <v>1</v>
      </c>
      <c r="K341" s="63" t="s">
        <v>483</v>
      </c>
      <c r="L341" s="63"/>
      <c r="M341" s="63"/>
    </row>
    <row r="342" spans="1:13" ht="15" customHeight="1" outlineLevel="1">
      <c r="A342" s="54"/>
      <c r="B342" s="56"/>
      <c r="C342" s="44" t="s">
        <v>6</v>
      </c>
      <c r="D342" s="47">
        <f t="shared" ref="D342:F345" si="34">D347</f>
        <v>407.2</v>
      </c>
      <c r="E342" s="47">
        <f t="shared" si="34"/>
        <v>407.16</v>
      </c>
      <c r="F342" s="47">
        <f t="shared" si="34"/>
        <v>107.16</v>
      </c>
      <c r="G342" s="6">
        <f>F342/D342</f>
        <v>0.26316306483300589</v>
      </c>
      <c r="H342" s="56"/>
      <c r="I342" s="43" t="s">
        <v>274</v>
      </c>
      <c r="J342" s="44">
        <v>0</v>
      </c>
      <c r="K342" s="63"/>
      <c r="L342" s="63"/>
      <c r="M342" s="63"/>
    </row>
    <row r="343" spans="1:13" ht="15" customHeight="1" outlineLevel="1">
      <c r="A343" s="54"/>
      <c r="B343" s="56"/>
      <c r="C343" s="44" t="s">
        <v>7</v>
      </c>
      <c r="D343" s="47">
        <f t="shared" si="34"/>
        <v>6378.8</v>
      </c>
      <c r="E343" s="47">
        <f t="shared" si="34"/>
        <v>6378.8</v>
      </c>
      <c r="F343" s="47">
        <f t="shared" si="34"/>
        <v>802</v>
      </c>
      <c r="G343" s="6">
        <f>F343/D343</f>
        <v>0.12572897723709789</v>
      </c>
      <c r="H343" s="56"/>
      <c r="I343" s="43" t="s">
        <v>275</v>
      </c>
      <c r="J343" s="44">
        <v>0</v>
      </c>
      <c r="K343" s="63"/>
      <c r="L343" s="63"/>
      <c r="M343" s="63"/>
    </row>
    <row r="344" spans="1:13" ht="15" customHeight="1" outlineLevel="1">
      <c r="A344" s="54"/>
      <c r="B344" s="56"/>
      <c r="C344" s="44" t="s">
        <v>8</v>
      </c>
      <c r="D344" s="47">
        <f t="shared" si="34"/>
        <v>0</v>
      </c>
      <c r="E344" s="47">
        <f t="shared" si="34"/>
        <v>0</v>
      </c>
      <c r="F344" s="47">
        <f t="shared" si="34"/>
        <v>0</v>
      </c>
      <c r="G344" s="6"/>
      <c r="H344" s="56"/>
      <c r="I344" s="43" t="s">
        <v>276</v>
      </c>
      <c r="J344" s="44">
        <v>1</v>
      </c>
      <c r="K344" s="63"/>
      <c r="L344" s="63"/>
      <c r="M344" s="63"/>
    </row>
    <row r="345" spans="1:13" ht="15" customHeight="1" outlineLevel="1">
      <c r="A345" s="54"/>
      <c r="B345" s="56"/>
      <c r="C345" s="44" t="s">
        <v>9</v>
      </c>
      <c r="D345" s="47">
        <f t="shared" si="34"/>
        <v>0</v>
      </c>
      <c r="E345" s="47">
        <f t="shared" si="34"/>
        <v>0</v>
      </c>
      <c r="F345" s="47">
        <f t="shared" si="34"/>
        <v>0</v>
      </c>
      <c r="G345" s="6"/>
      <c r="H345" s="56"/>
      <c r="I345" s="43" t="s">
        <v>277</v>
      </c>
      <c r="J345" s="6">
        <f>(J342+0.5*J343)/J341</f>
        <v>0</v>
      </c>
      <c r="K345" s="63"/>
      <c r="L345" s="63"/>
      <c r="M345" s="63"/>
    </row>
    <row r="346" spans="1:13" ht="15" customHeight="1" outlineLevel="2">
      <c r="A346" s="54" t="s">
        <v>377</v>
      </c>
      <c r="B346" s="56" t="s">
        <v>378</v>
      </c>
      <c r="C346" s="44" t="s">
        <v>5</v>
      </c>
      <c r="D346" s="47">
        <f>D347+D348+D349+D350</f>
        <v>6786</v>
      </c>
      <c r="E346" s="47">
        <f>E347+E348+E349+E350</f>
        <v>6785.96</v>
      </c>
      <c r="F346" s="47">
        <f>F347+F348+F349+F350</f>
        <v>909.16</v>
      </c>
      <c r="G346" s="6">
        <f>F346/D346</f>
        <v>0.13397583259652224</v>
      </c>
      <c r="H346" s="56" t="s">
        <v>490</v>
      </c>
      <c r="I346" s="76" t="s">
        <v>740</v>
      </c>
      <c r="J346" s="50" t="s">
        <v>558</v>
      </c>
      <c r="K346" s="50" t="s">
        <v>483</v>
      </c>
      <c r="L346" s="50" t="s">
        <v>660</v>
      </c>
      <c r="M346" s="63">
        <v>833</v>
      </c>
    </row>
    <row r="347" spans="1:13" ht="15" customHeight="1" outlineLevel="2">
      <c r="A347" s="54"/>
      <c r="B347" s="56"/>
      <c r="C347" s="44" t="s">
        <v>6</v>
      </c>
      <c r="D347" s="47">
        <v>407.2</v>
      </c>
      <c r="E347" s="47">
        <v>407.16</v>
      </c>
      <c r="F347" s="47">
        <v>107.16</v>
      </c>
      <c r="G347" s="6">
        <f>F347/D347</f>
        <v>0.26316306483300589</v>
      </c>
      <c r="H347" s="56"/>
      <c r="I347" s="77"/>
      <c r="J347" s="51"/>
      <c r="K347" s="51"/>
      <c r="L347" s="51"/>
      <c r="M347" s="63"/>
    </row>
    <row r="348" spans="1:13" ht="15" customHeight="1" outlineLevel="2">
      <c r="A348" s="54"/>
      <c r="B348" s="56"/>
      <c r="C348" s="44" t="s">
        <v>7</v>
      </c>
      <c r="D348" s="47">
        <v>6378.8</v>
      </c>
      <c r="E348" s="47">
        <v>6378.8</v>
      </c>
      <c r="F348" s="47">
        <v>802</v>
      </c>
      <c r="G348" s="6">
        <f>F348/D348</f>
        <v>0.12572897723709789</v>
      </c>
      <c r="H348" s="56"/>
      <c r="I348" s="77"/>
      <c r="J348" s="51"/>
      <c r="K348" s="51"/>
      <c r="L348" s="51"/>
      <c r="M348" s="63"/>
    </row>
    <row r="349" spans="1:13" ht="15" customHeight="1" outlineLevel="2">
      <c r="A349" s="54"/>
      <c r="B349" s="56"/>
      <c r="C349" s="44" t="s">
        <v>8</v>
      </c>
      <c r="D349" s="47">
        <f t="shared" ref="D349:F350" si="35">SUM(E349:G349)</f>
        <v>0</v>
      </c>
      <c r="E349" s="47">
        <f t="shared" si="35"/>
        <v>0</v>
      </c>
      <c r="F349" s="47">
        <f t="shared" si="35"/>
        <v>0</v>
      </c>
      <c r="G349" s="6"/>
      <c r="H349" s="56"/>
      <c r="I349" s="77"/>
      <c r="J349" s="51"/>
      <c r="K349" s="51"/>
      <c r="L349" s="51"/>
      <c r="M349" s="63"/>
    </row>
    <row r="350" spans="1:13" ht="210" customHeight="1" outlineLevel="2">
      <c r="A350" s="54"/>
      <c r="B350" s="56"/>
      <c r="C350" s="44" t="s">
        <v>9</v>
      </c>
      <c r="D350" s="47">
        <f t="shared" si="35"/>
        <v>0</v>
      </c>
      <c r="E350" s="47">
        <f t="shared" si="35"/>
        <v>0</v>
      </c>
      <c r="F350" s="47">
        <f t="shared" si="35"/>
        <v>0</v>
      </c>
      <c r="G350" s="6"/>
      <c r="H350" s="56"/>
      <c r="I350" s="78"/>
      <c r="J350" s="52"/>
      <c r="K350" s="52"/>
      <c r="L350" s="52"/>
      <c r="M350" s="63"/>
    </row>
    <row r="351" spans="1:13" ht="12.75" customHeight="1" outlineLevel="1">
      <c r="A351" s="54" t="s">
        <v>313</v>
      </c>
      <c r="B351" s="56" t="s">
        <v>379</v>
      </c>
      <c r="C351" s="44" t="s">
        <v>5</v>
      </c>
      <c r="D351" s="47">
        <f>D352+D353+D354+D355</f>
        <v>0</v>
      </c>
      <c r="E351" s="47">
        <f>E352+E353+E354+E355</f>
        <v>0</v>
      </c>
      <c r="F351" s="47">
        <f>F352+F353+F354+F355</f>
        <v>0</v>
      </c>
      <c r="G351" s="6"/>
      <c r="H351" s="56"/>
      <c r="I351" s="57" t="s">
        <v>568</v>
      </c>
      <c r="J351" s="63" t="s">
        <v>551</v>
      </c>
      <c r="K351" s="63" t="s">
        <v>489</v>
      </c>
      <c r="L351" s="69" t="s">
        <v>431</v>
      </c>
      <c r="M351" s="63">
        <v>833</v>
      </c>
    </row>
    <row r="352" spans="1:13" ht="12.75" customHeight="1" outlineLevel="1">
      <c r="A352" s="54"/>
      <c r="B352" s="56"/>
      <c r="C352" s="44" t="s">
        <v>6</v>
      </c>
      <c r="D352" s="47">
        <v>0</v>
      </c>
      <c r="E352" s="47">
        <v>0</v>
      </c>
      <c r="F352" s="47">
        <v>0</v>
      </c>
      <c r="G352" s="6"/>
      <c r="H352" s="56"/>
      <c r="I352" s="58"/>
      <c r="J352" s="63"/>
      <c r="K352" s="63"/>
      <c r="L352" s="70"/>
      <c r="M352" s="63"/>
    </row>
    <row r="353" spans="1:14" ht="12.75" customHeight="1" outlineLevel="1">
      <c r="A353" s="54"/>
      <c r="B353" s="56"/>
      <c r="C353" s="44" t="s">
        <v>7</v>
      </c>
      <c r="D353" s="47">
        <v>0</v>
      </c>
      <c r="E353" s="47">
        <v>0</v>
      </c>
      <c r="F353" s="47">
        <v>0</v>
      </c>
      <c r="G353" s="6"/>
      <c r="H353" s="56"/>
      <c r="I353" s="58"/>
      <c r="J353" s="63"/>
      <c r="K353" s="63"/>
      <c r="L353" s="70"/>
      <c r="M353" s="63"/>
    </row>
    <row r="354" spans="1:14" ht="12.75" customHeight="1" outlineLevel="1">
      <c r="A354" s="54"/>
      <c r="B354" s="56"/>
      <c r="C354" s="44" t="s">
        <v>8</v>
      </c>
      <c r="D354" s="47">
        <v>0</v>
      </c>
      <c r="E354" s="47">
        <v>0</v>
      </c>
      <c r="F354" s="47">
        <v>0</v>
      </c>
      <c r="G354" s="6"/>
      <c r="H354" s="56"/>
      <c r="I354" s="58"/>
      <c r="J354" s="63"/>
      <c r="K354" s="63"/>
      <c r="L354" s="70"/>
      <c r="M354" s="63"/>
    </row>
    <row r="355" spans="1:14" ht="108" customHeight="1" outlineLevel="1">
      <c r="A355" s="54"/>
      <c r="B355" s="56"/>
      <c r="C355" s="44" t="s">
        <v>9</v>
      </c>
      <c r="D355" s="47">
        <v>0</v>
      </c>
      <c r="E355" s="47">
        <v>0</v>
      </c>
      <c r="F355" s="47">
        <v>0</v>
      </c>
      <c r="G355" s="6"/>
      <c r="H355" s="56"/>
      <c r="I355" s="59"/>
      <c r="J355" s="63"/>
      <c r="K355" s="63"/>
      <c r="L355" s="71"/>
      <c r="M355" s="63"/>
    </row>
    <row r="356" spans="1:14" ht="15.75" customHeight="1">
      <c r="A356" s="54">
        <v>3</v>
      </c>
      <c r="B356" s="67" t="s">
        <v>67</v>
      </c>
      <c r="C356" s="44" t="s">
        <v>5</v>
      </c>
      <c r="D356" s="47">
        <f>D357+D358+D359+D360</f>
        <v>64547.06</v>
      </c>
      <c r="E356" s="47">
        <f>E357+E358+E359+E360</f>
        <v>1005.3</v>
      </c>
      <c r="F356" s="47">
        <f>F357+F358+F359+F360</f>
        <v>255.3</v>
      </c>
      <c r="G356" s="6">
        <f>F356/D356</f>
        <v>3.9552537327029302E-3</v>
      </c>
      <c r="H356" s="72"/>
      <c r="I356" s="43" t="s">
        <v>273</v>
      </c>
      <c r="J356" s="44">
        <f>J357+J358+J359</f>
        <v>11</v>
      </c>
      <c r="K356" s="63" t="s">
        <v>703</v>
      </c>
      <c r="L356" s="87"/>
      <c r="M356" s="87"/>
      <c r="N356" s="7">
        <f>SUM(N357:N359)</f>
        <v>11</v>
      </c>
    </row>
    <row r="357" spans="1:14" ht="15.75" customHeight="1">
      <c r="A357" s="54"/>
      <c r="B357" s="67"/>
      <c r="C357" s="44" t="s">
        <v>6</v>
      </c>
      <c r="D357" s="47">
        <f t="shared" ref="D357:F360" si="36">D362+D382+D397</f>
        <v>43122.06</v>
      </c>
      <c r="E357" s="47">
        <f t="shared" si="36"/>
        <v>1005.3</v>
      </c>
      <c r="F357" s="47">
        <f t="shared" si="36"/>
        <v>255.3</v>
      </c>
      <c r="G357" s="6">
        <f>F357/D357</f>
        <v>5.9204036170813741E-3</v>
      </c>
      <c r="H357" s="73"/>
      <c r="I357" s="43" t="s">
        <v>274</v>
      </c>
      <c r="J357" s="44">
        <f>J362+J382+J397</f>
        <v>0</v>
      </c>
      <c r="K357" s="63"/>
      <c r="L357" s="87"/>
      <c r="M357" s="87"/>
      <c r="N357" s="49">
        <f>COUNTIF(J361:J430,"да")</f>
        <v>0</v>
      </c>
    </row>
    <row r="358" spans="1:14" ht="15.75" customHeight="1">
      <c r="A358" s="54"/>
      <c r="B358" s="67"/>
      <c r="C358" s="44" t="s">
        <v>7</v>
      </c>
      <c r="D358" s="47">
        <f t="shared" si="36"/>
        <v>0</v>
      </c>
      <c r="E358" s="47">
        <f t="shared" si="36"/>
        <v>0</v>
      </c>
      <c r="F358" s="47">
        <f t="shared" si="36"/>
        <v>0</v>
      </c>
      <c r="G358" s="6"/>
      <c r="H358" s="73"/>
      <c r="I358" s="43" t="s">
        <v>275</v>
      </c>
      <c r="J358" s="44">
        <f>J363+J383+J398</f>
        <v>1</v>
      </c>
      <c r="K358" s="63"/>
      <c r="L358" s="87"/>
      <c r="M358" s="87"/>
      <c r="N358" s="49">
        <f>COUNTIF(J362:J430,"частично")</f>
        <v>1</v>
      </c>
    </row>
    <row r="359" spans="1:14" ht="15.75" customHeight="1">
      <c r="A359" s="54"/>
      <c r="B359" s="67"/>
      <c r="C359" s="44" t="s">
        <v>8</v>
      </c>
      <c r="D359" s="47">
        <f t="shared" si="36"/>
        <v>0</v>
      </c>
      <c r="E359" s="47">
        <f t="shared" si="36"/>
        <v>0</v>
      </c>
      <c r="F359" s="47">
        <f t="shared" si="36"/>
        <v>0</v>
      </c>
      <c r="G359" s="6"/>
      <c r="H359" s="73"/>
      <c r="I359" s="43" t="s">
        <v>276</v>
      </c>
      <c r="J359" s="44">
        <f>J364+J384+J399+1</f>
        <v>10</v>
      </c>
      <c r="K359" s="63"/>
      <c r="L359" s="87"/>
      <c r="M359" s="87"/>
      <c r="N359" s="49">
        <f>COUNTIF(J363:J430,"нет")</f>
        <v>10</v>
      </c>
    </row>
    <row r="360" spans="1:14" ht="69" customHeight="1">
      <c r="A360" s="54"/>
      <c r="B360" s="67"/>
      <c r="C360" s="44" t="s">
        <v>9</v>
      </c>
      <c r="D360" s="47">
        <f t="shared" si="36"/>
        <v>21425</v>
      </c>
      <c r="E360" s="47">
        <f t="shared" si="36"/>
        <v>0</v>
      </c>
      <c r="F360" s="47">
        <f t="shared" si="36"/>
        <v>0</v>
      </c>
      <c r="G360" s="6">
        <f>F360/D360</f>
        <v>0</v>
      </c>
      <c r="H360" s="73"/>
      <c r="I360" s="43" t="s">
        <v>277</v>
      </c>
      <c r="J360" s="6">
        <f>(J357+0.5*J358)/J356</f>
        <v>4.5454545454545456E-2</v>
      </c>
      <c r="K360" s="63"/>
      <c r="L360" s="87"/>
      <c r="M360" s="87"/>
    </row>
    <row r="361" spans="1:14" ht="13.5" customHeight="1" outlineLevel="1">
      <c r="A361" s="54" t="s">
        <v>68</v>
      </c>
      <c r="B361" s="55" t="s">
        <v>70</v>
      </c>
      <c r="C361" s="44" t="s">
        <v>5</v>
      </c>
      <c r="D361" s="47">
        <f>D362+D363+D364+D365</f>
        <v>0</v>
      </c>
      <c r="E361" s="47">
        <f>E362+E363+E364+E365</f>
        <v>0</v>
      </c>
      <c r="F361" s="47">
        <f>F362+F363+F364+F365</f>
        <v>0</v>
      </c>
      <c r="G361" s="6"/>
      <c r="H361" s="55"/>
      <c r="I361" s="43" t="s">
        <v>273</v>
      </c>
      <c r="J361" s="44">
        <f>J362+J363+J364</f>
        <v>3</v>
      </c>
      <c r="K361" s="63" t="s">
        <v>111</v>
      </c>
      <c r="L361" s="86"/>
      <c r="M361" s="86"/>
    </row>
    <row r="362" spans="1:14" ht="13.5" customHeight="1" outlineLevel="1">
      <c r="A362" s="54"/>
      <c r="B362" s="55"/>
      <c r="C362" s="44" t="s">
        <v>6</v>
      </c>
      <c r="D362" s="47">
        <f>D367+D372+D377</f>
        <v>0</v>
      </c>
      <c r="E362" s="47">
        <f>E367+E372+E377</f>
        <v>0</v>
      </c>
      <c r="F362" s="47">
        <f>F367+F372+F377</f>
        <v>0</v>
      </c>
      <c r="G362" s="6"/>
      <c r="H362" s="55"/>
      <c r="I362" s="43" t="s">
        <v>274</v>
      </c>
      <c r="J362" s="44">
        <v>0</v>
      </c>
      <c r="K362" s="63"/>
      <c r="L362" s="86"/>
      <c r="M362" s="86"/>
    </row>
    <row r="363" spans="1:14" ht="13.5" customHeight="1" outlineLevel="1">
      <c r="A363" s="54"/>
      <c r="B363" s="55"/>
      <c r="C363" s="44" t="s">
        <v>7</v>
      </c>
      <c r="D363" s="47">
        <f t="shared" ref="D363:F365" si="37">D368+D373+D378</f>
        <v>0</v>
      </c>
      <c r="E363" s="47">
        <f t="shared" si="37"/>
        <v>0</v>
      </c>
      <c r="F363" s="47">
        <f t="shared" si="37"/>
        <v>0</v>
      </c>
      <c r="G363" s="6"/>
      <c r="H363" s="55"/>
      <c r="I363" s="43" t="s">
        <v>275</v>
      </c>
      <c r="J363" s="44">
        <v>0</v>
      </c>
      <c r="K363" s="63"/>
      <c r="L363" s="86"/>
      <c r="M363" s="86"/>
    </row>
    <row r="364" spans="1:14" ht="13.5" customHeight="1" outlineLevel="1">
      <c r="A364" s="54"/>
      <c r="B364" s="55"/>
      <c r="C364" s="44" t="s">
        <v>8</v>
      </c>
      <c r="D364" s="47">
        <f t="shared" si="37"/>
        <v>0</v>
      </c>
      <c r="E364" s="47">
        <f t="shared" si="37"/>
        <v>0</v>
      </c>
      <c r="F364" s="47">
        <f t="shared" si="37"/>
        <v>0</v>
      </c>
      <c r="G364" s="6"/>
      <c r="H364" s="55"/>
      <c r="I364" s="43" t="s">
        <v>276</v>
      </c>
      <c r="J364" s="44">
        <v>3</v>
      </c>
      <c r="K364" s="63"/>
      <c r="L364" s="86"/>
      <c r="M364" s="86"/>
    </row>
    <row r="365" spans="1:14" ht="13.5" customHeight="1" outlineLevel="1">
      <c r="A365" s="54"/>
      <c r="B365" s="55"/>
      <c r="C365" s="44" t="s">
        <v>9</v>
      </c>
      <c r="D365" s="47">
        <f t="shared" si="37"/>
        <v>0</v>
      </c>
      <c r="E365" s="47">
        <f t="shared" si="37"/>
        <v>0</v>
      </c>
      <c r="F365" s="47">
        <f t="shared" si="37"/>
        <v>0</v>
      </c>
      <c r="G365" s="6"/>
      <c r="H365" s="55"/>
      <c r="I365" s="43" t="s">
        <v>277</v>
      </c>
      <c r="J365" s="6">
        <f>(J362+0.5*J363)/J361</f>
        <v>0</v>
      </c>
      <c r="K365" s="63"/>
      <c r="L365" s="86"/>
      <c r="M365" s="86"/>
    </row>
    <row r="366" spans="1:14" ht="15.75" customHeight="1" outlineLevel="2">
      <c r="A366" s="54" t="s">
        <v>69</v>
      </c>
      <c r="B366" s="56" t="s">
        <v>408</v>
      </c>
      <c r="C366" s="44" t="s">
        <v>5</v>
      </c>
      <c r="D366" s="47">
        <f>D367+D368+D369+D370</f>
        <v>0</v>
      </c>
      <c r="E366" s="47">
        <f>E367+E368+E369+E370</f>
        <v>0</v>
      </c>
      <c r="F366" s="47">
        <f>F367+F368+F369+F370</f>
        <v>0</v>
      </c>
      <c r="G366" s="6"/>
      <c r="H366" s="56" t="s">
        <v>409</v>
      </c>
      <c r="I366" s="76"/>
      <c r="J366" s="50" t="s">
        <v>558</v>
      </c>
      <c r="K366" s="63" t="s">
        <v>111</v>
      </c>
      <c r="L366" s="63" t="s">
        <v>593</v>
      </c>
      <c r="M366" s="54">
        <v>833</v>
      </c>
    </row>
    <row r="367" spans="1:14" ht="15.75" customHeight="1" outlineLevel="2">
      <c r="A367" s="54"/>
      <c r="B367" s="56"/>
      <c r="C367" s="44" t="s">
        <v>6</v>
      </c>
      <c r="D367" s="47">
        <f>SUM(E367:G367)</f>
        <v>0</v>
      </c>
      <c r="E367" s="47">
        <v>0</v>
      </c>
      <c r="F367" s="47">
        <v>0</v>
      </c>
      <c r="G367" s="6"/>
      <c r="H367" s="56"/>
      <c r="I367" s="77"/>
      <c r="J367" s="51"/>
      <c r="K367" s="63"/>
      <c r="L367" s="63"/>
      <c r="M367" s="54"/>
    </row>
    <row r="368" spans="1:14" ht="15.75" customHeight="1" outlineLevel="2">
      <c r="A368" s="54"/>
      <c r="B368" s="56"/>
      <c r="C368" s="44" t="s">
        <v>7</v>
      </c>
      <c r="D368" s="47">
        <f>SUM(E368:G368)</f>
        <v>0</v>
      </c>
      <c r="E368" s="47">
        <v>0</v>
      </c>
      <c r="F368" s="47">
        <v>0</v>
      </c>
      <c r="G368" s="6"/>
      <c r="H368" s="56"/>
      <c r="I368" s="77"/>
      <c r="J368" s="51"/>
      <c r="K368" s="63"/>
      <c r="L368" s="63"/>
      <c r="M368" s="54"/>
    </row>
    <row r="369" spans="1:13" ht="15.75" customHeight="1" outlineLevel="2">
      <c r="A369" s="54"/>
      <c r="B369" s="56"/>
      <c r="C369" s="44" t="s">
        <v>8</v>
      </c>
      <c r="D369" s="47">
        <f>SUM(E369:G369)</f>
        <v>0</v>
      </c>
      <c r="E369" s="47">
        <v>0</v>
      </c>
      <c r="F369" s="47">
        <v>0</v>
      </c>
      <c r="G369" s="6"/>
      <c r="H369" s="56"/>
      <c r="I369" s="77"/>
      <c r="J369" s="51"/>
      <c r="K369" s="63"/>
      <c r="L369" s="63"/>
      <c r="M369" s="54"/>
    </row>
    <row r="370" spans="1:13" ht="15.75" customHeight="1" outlineLevel="2">
      <c r="A370" s="54"/>
      <c r="B370" s="56"/>
      <c r="C370" s="44" t="s">
        <v>9</v>
      </c>
      <c r="D370" s="47">
        <f>SUM(E370:G370)</f>
        <v>0</v>
      </c>
      <c r="E370" s="47">
        <v>0</v>
      </c>
      <c r="F370" s="47">
        <v>0</v>
      </c>
      <c r="G370" s="6"/>
      <c r="H370" s="56"/>
      <c r="I370" s="78"/>
      <c r="J370" s="52"/>
      <c r="K370" s="63"/>
      <c r="L370" s="63"/>
      <c r="M370" s="54"/>
    </row>
    <row r="371" spans="1:13" ht="15.75" customHeight="1" outlineLevel="2">
      <c r="A371" s="54" t="s">
        <v>407</v>
      </c>
      <c r="B371" s="56" t="s">
        <v>405</v>
      </c>
      <c r="C371" s="44" t="s">
        <v>5</v>
      </c>
      <c r="D371" s="47">
        <f>D372+D373+D374+D375</f>
        <v>0</v>
      </c>
      <c r="E371" s="47">
        <f>E372+E373+E374+E375</f>
        <v>0</v>
      </c>
      <c r="F371" s="47">
        <f>F372+F373+F374+F375</f>
        <v>0</v>
      </c>
      <c r="G371" s="6"/>
      <c r="H371" s="56" t="s">
        <v>406</v>
      </c>
      <c r="I371" s="76"/>
      <c r="J371" s="50" t="s">
        <v>558</v>
      </c>
      <c r="K371" s="63" t="s">
        <v>111</v>
      </c>
      <c r="L371" s="63" t="s">
        <v>593</v>
      </c>
      <c r="M371" s="54">
        <v>833</v>
      </c>
    </row>
    <row r="372" spans="1:13" ht="15.75" customHeight="1" outlineLevel="2">
      <c r="A372" s="54"/>
      <c r="B372" s="56"/>
      <c r="C372" s="44" t="s">
        <v>6</v>
      </c>
      <c r="D372" s="47">
        <f>SUM(E372:G372)</f>
        <v>0</v>
      </c>
      <c r="E372" s="47">
        <v>0</v>
      </c>
      <c r="F372" s="47">
        <v>0</v>
      </c>
      <c r="G372" s="6"/>
      <c r="H372" s="56"/>
      <c r="I372" s="77"/>
      <c r="J372" s="51"/>
      <c r="K372" s="63"/>
      <c r="L372" s="63"/>
      <c r="M372" s="54"/>
    </row>
    <row r="373" spans="1:13" ht="15.75" customHeight="1" outlineLevel="2">
      <c r="A373" s="54"/>
      <c r="B373" s="56"/>
      <c r="C373" s="44" t="s">
        <v>7</v>
      </c>
      <c r="D373" s="47">
        <f>SUM(E373:G373)</f>
        <v>0</v>
      </c>
      <c r="E373" s="47">
        <v>0</v>
      </c>
      <c r="F373" s="47">
        <v>0</v>
      </c>
      <c r="G373" s="6"/>
      <c r="H373" s="56"/>
      <c r="I373" s="77"/>
      <c r="J373" s="51"/>
      <c r="K373" s="63"/>
      <c r="L373" s="63"/>
      <c r="M373" s="54"/>
    </row>
    <row r="374" spans="1:13" ht="15.75" customHeight="1" outlineLevel="2">
      <c r="A374" s="54"/>
      <c r="B374" s="56"/>
      <c r="C374" s="44" t="s">
        <v>8</v>
      </c>
      <c r="D374" s="47">
        <f>SUM(E374:G374)</f>
        <v>0</v>
      </c>
      <c r="E374" s="47">
        <v>0</v>
      </c>
      <c r="F374" s="47">
        <v>0</v>
      </c>
      <c r="G374" s="6"/>
      <c r="H374" s="56"/>
      <c r="I374" s="77"/>
      <c r="J374" s="51"/>
      <c r="K374" s="63"/>
      <c r="L374" s="63"/>
      <c r="M374" s="54"/>
    </row>
    <row r="375" spans="1:13" ht="21.75" customHeight="1" outlineLevel="2">
      <c r="A375" s="54"/>
      <c r="B375" s="56"/>
      <c r="C375" s="44" t="s">
        <v>9</v>
      </c>
      <c r="D375" s="47">
        <f>SUM(E375:G375)</f>
        <v>0</v>
      </c>
      <c r="E375" s="47">
        <v>0</v>
      </c>
      <c r="F375" s="47">
        <v>0</v>
      </c>
      <c r="G375" s="6"/>
      <c r="H375" s="56"/>
      <c r="I375" s="78"/>
      <c r="J375" s="52"/>
      <c r="K375" s="63"/>
      <c r="L375" s="63"/>
      <c r="M375" s="54"/>
    </row>
    <row r="376" spans="1:13" ht="15.75" customHeight="1" outlineLevel="2">
      <c r="A376" s="54" t="s">
        <v>404</v>
      </c>
      <c r="B376" s="56" t="s">
        <v>402</v>
      </c>
      <c r="C376" s="44" t="s">
        <v>5</v>
      </c>
      <c r="D376" s="47">
        <f>D377+D378+D379+D380</f>
        <v>0</v>
      </c>
      <c r="E376" s="47">
        <f>E377+E378+E379+E380</f>
        <v>0</v>
      </c>
      <c r="F376" s="47">
        <f>F377+F378+F379+F380</f>
        <v>0</v>
      </c>
      <c r="G376" s="6"/>
      <c r="H376" s="56" t="s">
        <v>403</v>
      </c>
      <c r="I376" s="76"/>
      <c r="J376" s="50" t="s">
        <v>558</v>
      </c>
      <c r="K376" s="63" t="s">
        <v>111</v>
      </c>
      <c r="L376" s="63" t="s">
        <v>593</v>
      </c>
      <c r="M376" s="54">
        <v>833</v>
      </c>
    </row>
    <row r="377" spans="1:13" ht="15.75" customHeight="1" outlineLevel="2">
      <c r="A377" s="54"/>
      <c r="B377" s="56"/>
      <c r="C377" s="44" t="s">
        <v>6</v>
      </c>
      <c r="D377" s="47">
        <f>SUM(E377:G377)</f>
        <v>0</v>
      </c>
      <c r="E377" s="47">
        <v>0</v>
      </c>
      <c r="F377" s="47">
        <v>0</v>
      </c>
      <c r="G377" s="6"/>
      <c r="H377" s="56"/>
      <c r="I377" s="77"/>
      <c r="J377" s="51"/>
      <c r="K377" s="63"/>
      <c r="L377" s="63"/>
      <c r="M377" s="54"/>
    </row>
    <row r="378" spans="1:13" ht="15.75" customHeight="1" outlineLevel="2">
      <c r="A378" s="54"/>
      <c r="B378" s="56"/>
      <c r="C378" s="44" t="s">
        <v>7</v>
      </c>
      <c r="D378" s="47">
        <f>SUM(E378:G378)</f>
        <v>0</v>
      </c>
      <c r="E378" s="47">
        <v>0</v>
      </c>
      <c r="F378" s="47">
        <v>0</v>
      </c>
      <c r="G378" s="6"/>
      <c r="H378" s="56"/>
      <c r="I378" s="77"/>
      <c r="J378" s="51"/>
      <c r="K378" s="63"/>
      <c r="L378" s="63"/>
      <c r="M378" s="54"/>
    </row>
    <row r="379" spans="1:13" ht="15.75" customHeight="1" outlineLevel="2">
      <c r="A379" s="54"/>
      <c r="B379" s="56"/>
      <c r="C379" s="44" t="s">
        <v>8</v>
      </c>
      <c r="D379" s="47">
        <f>SUM(E379:G379)</f>
        <v>0</v>
      </c>
      <c r="E379" s="47">
        <v>0</v>
      </c>
      <c r="F379" s="47">
        <v>0</v>
      </c>
      <c r="G379" s="6"/>
      <c r="H379" s="56"/>
      <c r="I379" s="77"/>
      <c r="J379" s="51"/>
      <c r="K379" s="63"/>
      <c r="L379" s="63"/>
      <c r="M379" s="54"/>
    </row>
    <row r="380" spans="1:13" ht="40.5" customHeight="1" outlineLevel="2">
      <c r="A380" s="54"/>
      <c r="B380" s="56"/>
      <c r="C380" s="44" t="s">
        <v>9</v>
      </c>
      <c r="D380" s="47">
        <f>SUM(E380:G380)</f>
        <v>0</v>
      </c>
      <c r="E380" s="47">
        <v>0</v>
      </c>
      <c r="F380" s="47">
        <v>0</v>
      </c>
      <c r="G380" s="6"/>
      <c r="H380" s="56"/>
      <c r="I380" s="78"/>
      <c r="J380" s="52"/>
      <c r="K380" s="63"/>
      <c r="L380" s="63"/>
      <c r="M380" s="54"/>
    </row>
    <row r="381" spans="1:13" ht="13.5" customHeight="1" outlineLevel="1">
      <c r="A381" s="54" t="s">
        <v>74</v>
      </c>
      <c r="B381" s="55" t="s">
        <v>71</v>
      </c>
      <c r="C381" s="44" t="s">
        <v>5</v>
      </c>
      <c r="D381" s="47">
        <f>D382+D383+D384+D385</f>
        <v>1000</v>
      </c>
      <c r="E381" s="47">
        <f>E382+E383+E384+E385</f>
        <v>1000</v>
      </c>
      <c r="F381" s="47">
        <f>F382+F383+F384+F385</f>
        <v>250</v>
      </c>
      <c r="G381" s="6">
        <f>F381/D381</f>
        <v>0.25</v>
      </c>
      <c r="H381" s="56"/>
      <c r="I381" s="43" t="s">
        <v>273</v>
      </c>
      <c r="J381" s="44">
        <f>J382+J383+J384</f>
        <v>2</v>
      </c>
      <c r="K381" s="63" t="s">
        <v>487</v>
      </c>
      <c r="L381" s="87"/>
      <c r="M381" s="87"/>
    </row>
    <row r="382" spans="1:13" ht="13.5" customHeight="1" outlineLevel="1">
      <c r="A382" s="54"/>
      <c r="B382" s="55"/>
      <c r="C382" s="44" t="s">
        <v>6</v>
      </c>
      <c r="D382" s="47">
        <f>D387+D392</f>
        <v>1000</v>
      </c>
      <c r="E382" s="47">
        <f>E387+E392</f>
        <v>1000</v>
      </c>
      <c r="F382" s="47">
        <f>F387+F392</f>
        <v>250</v>
      </c>
      <c r="G382" s="6">
        <f>F382/D382</f>
        <v>0.25</v>
      </c>
      <c r="H382" s="56"/>
      <c r="I382" s="43" t="s">
        <v>274</v>
      </c>
      <c r="J382" s="44">
        <v>0</v>
      </c>
      <c r="K382" s="63"/>
      <c r="L382" s="87"/>
      <c r="M382" s="87"/>
    </row>
    <row r="383" spans="1:13" ht="13.5" customHeight="1" outlineLevel="1">
      <c r="A383" s="54"/>
      <c r="B383" s="55"/>
      <c r="C383" s="44" t="s">
        <v>7</v>
      </c>
      <c r="D383" s="47">
        <f t="shared" ref="D383:F385" si="38">D388+D393</f>
        <v>0</v>
      </c>
      <c r="E383" s="47">
        <f t="shared" si="38"/>
        <v>0</v>
      </c>
      <c r="F383" s="47">
        <f t="shared" si="38"/>
        <v>0</v>
      </c>
      <c r="G383" s="6"/>
      <c r="H383" s="56"/>
      <c r="I383" s="43" t="s">
        <v>275</v>
      </c>
      <c r="J383" s="44">
        <v>1</v>
      </c>
      <c r="K383" s="63"/>
      <c r="L383" s="87"/>
      <c r="M383" s="87"/>
    </row>
    <row r="384" spans="1:13" ht="13.5" customHeight="1" outlineLevel="1">
      <c r="A384" s="54"/>
      <c r="B384" s="55"/>
      <c r="C384" s="44" t="s">
        <v>8</v>
      </c>
      <c r="D384" s="47">
        <f t="shared" si="38"/>
        <v>0</v>
      </c>
      <c r="E384" s="47">
        <f t="shared" si="38"/>
        <v>0</v>
      </c>
      <c r="F384" s="47">
        <f t="shared" si="38"/>
        <v>0</v>
      </c>
      <c r="G384" s="6"/>
      <c r="H384" s="56"/>
      <c r="I384" s="43" t="s">
        <v>276</v>
      </c>
      <c r="J384" s="44">
        <v>1</v>
      </c>
      <c r="K384" s="63"/>
      <c r="L384" s="87"/>
      <c r="M384" s="87"/>
    </row>
    <row r="385" spans="1:13" ht="13.5" customHeight="1" outlineLevel="1">
      <c r="A385" s="54"/>
      <c r="B385" s="55"/>
      <c r="C385" s="44" t="s">
        <v>9</v>
      </c>
      <c r="D385" s="47">
        <f t="shared" si="38"/>
        <v>0</v>
      </c>
      <c r="E385" s="47">
        <f t="shared" si="38"/>
        <v>0</v>
      </c>
      <c r="F385" s="47">
        <f t="shared" si="38"/>
        <v>0</v>
      </c>
      <c r="G385" s="6"/>
      <c r="H385" s="56"/>
      <c r="I385" s="43" t="s">
        <v>277</v>
      </c>
      <c r="J385" s="6">
        <f>(J382+0.5*J383)/J381</f>
        <v>0.25</v>
      </c>
      <c r="K385" s="63"/>
      <c r="L385" s="87"/>
      <c r="M385" s="87"/>
    </row>
    <row r="386" spans="1:13" ht="12.75" customHeight="1" outlineLevel="2">
      <c r="A386" s="54" t="s">
        <v>75</v>
      </c>
      <c r="B386" s="55" t="s">
        <v>72</v>
      </c>
      <c r="C386" s="44" t="s">
        <v>5</v>
      </c>
      <c r="D386" s="47">
        <f>D387+D388+D389+D390</f>
        <v>0</v>
      </c>
      <c r="E386" s="47">
        <f>E387+E388+E389+E390</f>
        <v>0</v>
      </c>
      <c r="F386" s="47">
        <f>F387+F388+F389+F390</f>
        <v>0</v>
      </c>
      <c r="G386" s="6"/>
      <c r="H386" s="56" t="s">
        <v>73</v>
      </c>
      <c r="I386" s="57" t="s">
        <v>567</v>
      </c>
      <c r="J386" s="50" t="s">
        <v>551</v>
      </c>
      <c r="K386" s="50" t="s">
        <v>486</v>
      </c>
      <c r="L386" s="69" t="s">
        <v>431</v>
      </c>
      <c r="M386" s="63">
        <v>833</v>
      </c>
    </row>
    <row r="387" spans="1:13" ht="12.75" customHeight="1" outlineLevel="2">
      <c r="A387" s="54"/>
      <c r="B387" s="55"/>
      <c r="C387" s="44" t="s">
        <v>6</v>
      </c>
      <c r="D387" s="47">
        <f>SUM(E387:G387)</f>
        <v>0</v>
      </c>
      <c r="E387" s="47">
        <v>0</v>
      </c>
      <c r="F387" s="47">
        <v>0</v>
      </c>
      <c r="G387" s="6"/>
      <c r="H387" s="56"/>
      <c r="I387" s="58"/>
      <c r="J387" s="51"/>
      <c r="K387" s="51"/>
      <c r="L387" s="70"/>
      <c r="M387" s="63"/>
    </row>
    <row r="388" spans="1:13" ht="12.75" customHeight="1" outlineLevel="2">
      <c r="A388" s="54"/>
      <c r="B388" s="55"/>
      <c r="C388" s="44" t="s">
        <v>7</v>
      </c>
      <c r="D388" s="47">
        <f>SUM(E388:G388)</f>
        <v>0</v>
      </c>
      <c r="E388" s="47">
        <v>0</v>
      </c>
      <c r="F388" s="47">
        <v>0</v>
      </c>
      <c r="G388" s="6"/>
      <c r="H388" s="56"/>
      <c r="I388" s="58"/>
      <c r="J388" s="51"/>
      <c r="K388" s="51"/>
      <c r="L388" s="70"/>
      <c r="M388" s="63"/>
    </row>
    <row r="389" spans="1:13" ht="12.75" customHeight="1" outlineLevel="2">
      <c r="A389" s="54"/>
      <c r="B389" s="55"/>
      <c r="C389" s="44" t="s">
        <v>8</v>
      </c>
      <c r="D389" s="47">
        <f>SUM(E389:G389)</f>
        <v>0</v>
      </c>
      <c r="E389" s="47">
        <v>0</v>
      </c>
      <c r="F389" s="47">
        <v>0</v>
      </c>
      <c r="G389" s="6"/>
      <c r="H389" s="56"/>
      <c r="I389" s="58"/>
      <c r="J389" s="51"/>
      <c r="K389" s="51"/>
      <c r="L389" s="70"/>
      <c r="M389" s="63"/>
    </row>
    <row r="390" spans="1:13" ht="54" customHeight="1" outlineLevel="2">
      <c r="A390" s="54"/>
      <c r="B390" s="55"/>
      <c r="C390" s="44" t="s">
        <v>9</v>
      </c>
      <c r="D390" s="47">
        <f>SUM(E390:G390)</f>
        <v>0</v>
      </c>
      <c r="E390" s="47">
        <v>0</v>
      </c>
      <c r="F390" s="47">
        <v>0</v>
      </c>
      <c r="G390" s="6"/>
      <c r="H390" s="56"/>
      <c r="I390" s="59"/>
      <c r="J390" s="52"/>
      <c r="K390" s="52"/>
      <c r="L390" s="71"/>
      <c r="M390" s="63"/>
    </row>
    <row r="391" spans="1:13" ht="17.25" customHeight="1" outlineLevel="2">
      <c r="A391" s="54" t="s">
        <v>220</v>
      </c>
      <c r="B391" s="55" t="s">
        <v>484</v>
      </c>
      <c r="C391" s="44" t="s">
        <v>5</v>
      </c>
      <c r="D391" s="47">
        <f>D392+D393+D394+D395</f>
        <v>1000</v>
      </c>
      <c r="E391" s="47">
        <f>E392+E393+E394+E395</f>
        <v>1000</v>
      </c>
      <c r="F391" s="47">
        <f>F392+F393+F394+F395</f>
        <v>250</v>
      </c>
      <c r="G391" s="6">
        <f>F391/D391</f>
        <v>0.25</v>
      </c>
      <c r="H391" s="56" t="s">
        <v>485</v>
      </c>
      <c r="I391" s="57" t="s">
        <v>729</v>
      </c>
      <c r="J391" s="50" t="s">
        <v>558</v>
      </c>
      <c r="K391" s="50" t="s">
        <v>483</v>
      </c>
      <c r="L391" s="50" t="s">
        <v>566</v>
      </c>
      <c r="M391" s="63">
        <v>833</v>
      </c>
    </row>
    <row r="392" spans="1:13" ht="17.25" customHeight="1" outlineLevel="2">
      <c r="A392" s="54"/>
      <c r="B392" s="55"/>
      <c r="C392" s="44" t="s">
        <v>6</v>
      </c>
      <c r="D392" s="47">
        <v>1000</v>
      </c>
      <c r="E392" s="48">
        <v>1000</v>
      </c>
      <c r="F392" s="48">
        <v>250</v>
      </c>
      <c r="G392" s="6">
        <f>F392/D392</f>
        <v>0.25</v>
      </c>
      <c r="H392" s="56"/>
      <c r="I392" s="58"/>
      <c r="J392" s="51"/>
      <c r="K392" s="51"/>
      <c r="L392" s="51"/>
      <c r="M392" s="63"/>
    </row>
    <row r="393" spans="1:13" ht="17.25" customHeight="1" outlineLevel="2">
      <c r="A393" s="54"/>
      <c r="B393" s="55"/>
      <c r="C393" s="44" t="s">
        <v>7</v>
      </c>
      <c r="D393" s="47">
        <v>0</v>
      </c>
      <c r="E393" s="47">
        <v>0</v>
      </c>
      <c r="F393" s="47">
        <v>0</v>
      </c>
      <c r="G393" s="6"/>
      <c r="H393" s="56"/>
      <c r="I393" s="58"/>
      <c r="J393" s="51"/>
      <c r="K393" s="51"/>
      <c r="L393" s="51"/>
      <c r="M393" s="63"/>
    </row>
    <row r="394" spans="1:13" ht="17.25" customHeight="1" outlineLevel="2">
      <c r="A394" s="54"/>
      <c r="B394" s="55"/>
      <c r="C394" s="44" t="s">
        <v>8</v>
      </c>
      <c r="D394" s="47">
        <v>0</v>
      </c>
      <c r="E394" s="47">
        <v>0</v>
      </c>
      <c r="F394" s="47">
        <v>0</v>
      </c>
      <c r="G394" s="6"/>
      <c r="H394" s="56"/>
      <c r="I394" s="58"/>
      <c r="J394" s="51"/>
      <c r="K394" s="51"/>
      <c r="L394" s="51"/>
      <c r="M394" s="63"/>
    </row>
    <row r="395" spans="1:13" ht="24" customHeight="1" outlineLevel="2">
      <c r="A395" s="54"/>
      <c r="B395" s="55"/>
      <c r="C395" s="44" t="s">
        <v>9</v>
      </c>
      <c r="D395" s="47">
        <v>0</v>
      </c>
      <c r="E395" s="47">
        <v>0</v>
      </c>
      <c r="F395" s="47">
        <v>0</v>
      </c>
      <c r="G395" s="17"/>
      <c r="H395" s="56"/>
      <c r="I395" s="59"/>
      <c r="J395" s="52"/>
      <c r="K395" s="52"/>
      <c r="L395" s="52"/>
      <c r="M395" s="63"/>
    </row>
    <row r="396" spans="1:13" ht="14.45" customHeight="1" outlineLevel="1">
      <c r="A396" s="54" t="s">
        <v>336</v>
      </c>
      <c r="B396" s="55" t="s">
        <v>76</v>
      </c>
      <c r="C396" s="44" t="s">
        <v>5</v>
      </c>
      <c r="D396" s="47">
        <f>D397+D398+D399+D400</f>
        <v>63547.06</v>
      </c>
      <c r="E396" s="47">
        <f>E397+E398+E399+E400</f>
        <v>5.3</v>
      </c>
      <c r="F396" s="47">
        <f>F397+F398+F399+F400</f>
        <v>5.3</v>
      </c>
      <c r="G396" s="6">
        <f>F396/D396</f>
        <v>8.3402756948944604E-5</v>
      </c>
      <c r="H396" s="56"/>
      <c r="I396" s="43" t="s">
        <v>273</v>
      </c>
      <c r="J396" s="44">
        <f>J397+J398+J399</f>
        <v>5</v>
      </c>
      <c r="K396" s="63" t="s">
        <v>488</v>
      </c>
      <c r="L396" s="87"/>
      <c r="M396" s="87"/>
    </row>
    <row r="397" spans="1:13" ht="14.45" customHeight="1" outlineLevel="1">
      <c r="A397" s="54"/>
      <c r="B397" s="55"/>
      <c r="C397" s="44" t="s">
        <v>6</v>
      </c>
      <c r="D397" s="47">
        <f>D402+D407+D412+D417+D422</f>
        <v>42122.06</v>
      </c>
      <c r="E397" s="47">
        <f>E402+E407+E412+E417+E422</f>
        <v>5.3</v>
      </c>
      <c r="F397" s="47">
        <f>F402+F407+F412+F417+F422</f>
        <v>5.3</v>
      </c>
      <c r="G397" s="6">
        <f>F397/D397</f>
        <v>1.2582480533952992E-4</v>
      </c>
      <c r="H397" s="56"/>
      <c r="I397" s="43" t="s">
        <v>274</v>
      </c>
      <c r="J397" s="44">
        <v>0</v>
      </c>
      <c r="K397" s="63"/>
      <c r="L397" s="87"/>
      <c r="M397" s="87"/>
    </row>
    <row r="398" spans="1:13" ht="14.45" customHeight="1" outlineLevel="1">
      <c r="A398" s="54"/>
      <c r="B398" s="55"/>
      <c r="C398" s="44" t="s">
        <v>7</v>
      </c>
      <c r="D398" s="47">
        <f t="shared" ref="D398:F400" si="39">D403+D408+D413+D418+D423</f>
        <v>0</v>
      </c>
      <c r="E398" s="47">
        <f t="shared" si="39"/>
        <v>0</v>
      </c>
      <c r="F398" s="47">
        <f t="shared" si="39"/>
        <v>0</v>
      </c>
      <c r="G398" s="6"/>
      <c r="H398" s="56"/>
      <c r="I398" s="43" t="s">
        <v>275</v>
      </c>
      <c r="J398" s="44">
        <v>0</v>
      </c>
      <c r="K398" s="63"/>
      <c r="L398" s="87"/>
      <c r="M398" s="87"/>
    </row>
    <row r="399" spans="1:13" ht="14.45" customHeight="1" outlineLevel="1">
      <c r="A399" s="54"/>
      <c r="B399" s="55"/>
      <c r="C399" s="44" t="s">
        <v>8</v>
      </c>
      <c r="D399" s="47">
        <f t="shared" si="39"/>
        <v>0</v>
      </c>
      <c r="E399" s="47">
        <f t="shared" si="39"/>
        <v>0</v>
      </c>
      <c r="F399" s="47">
        <f t="shared" si="39"/>
        <v>0</v>
      </c>
      <c r="G399" s="6"/>
      <c r="H399" s="56"/>
      <c r="I399" s="43" t="s">
        <v>276</v>
      </c>
      <c r="J399" s="44">
        <v>5</v>
      </c>
      <c r="K399" s="63"/>
      <c r="L399" s="87"/>
      <c r="M399" s="87"/>
    </row>
    <row r="400" spans="1:13" ht="25.5" customHeight="1" outlineLevel="1">
      <c r="A400" s="54"/>
      <c r="B400" s="55"/>
      <c r="C400" s="44" t="s">
        <v>9</v>
      </c>
      <c r="D400" s="47">
        <f t="shared" si="39"/>
        <v>21425</v>
      </c>
      <c r="E400" s="47">
        <f t="shared" si="39"/>
        <v>0</v>
      </c>
      <c r="F400" s="47">
        <f t="shared" si="39"/>
        <v>0</v>
      </c>
      <c r="G400" s="6">
        <f>F400/D400</f>
        <v>0</v>
      </c>
      <c r="H400" s="56"/>
      <c r="I400" s="43" t="s">
        <v>277</v>
      </c>
      <c r="J400" s="6">
        <f>(J397+0.5*J398)/J396</f>
        <v>0</v>
      </c>
      <c r="K400" s="63"/>
      <c r="L400" s="87"/>
      <c r="M400" s="87"/>
    </row>
    <row r="401" spans="1:13" ht="14.45" customHeight="1" outlineLevel="2">
      <c r="A401" s="54" t="s">
        <v>337</v>
      </c>
      <c r="B401" s="55" t="s">
        <v>77</v>
      </c>
      <c r="C401" s="44" t="s">
        <v>5</v>
      </c>
      <c r="D401" s="47">
        <f>D402+D403+D404+D405</f>
        <v>153.9</v>
      </c>
      <c r="E401" s="47">
        <f>E402+E403+E404+E405</f>
        <v>0</v>
      </c>
      <c r="F401" s="47">
        <f>F402+F403+F404+F405</f>
        <v>0</v>
      </c>
      <c r="G401" s="6">
        <f>F401/D401</f>
        <v>0</v>
      </c>
      <c r="H401" s="74" t="s">
        <v>78</v>
      </c>
      <c r="I401" s="54"/>
      <c r="J401" s="63" t="s">
        <v>558</v>
      </c>
      <c r="K401" s="63" t="s">
        <v>12</v>
      </c>
      <c r="L401" s="63" t="s">
        <v>583</v>
      </c>
      <c r="M401" s="63">
        <v>804</v>
      </c>
    </row>
    <row r="402" spans="1:13" ht="14.45" customHeight="1" outlineLevel="2">
      <c r="A402" s="54"/>
      <c r="B402" s="55"/>
      <c r="C402" s="44" t="s">
        <v>6</v>
      </c>
      <c r="D402" s="47">
        <v>153.9</v>
      </c>
      <c r="E402" s="48">
        <v>0</v>
      </c>
      <c r="F402" s="48">
        <v>0</v>
      </c>
      <c r="G402" s="6">
        <f>F402/D402</f>
        <v>0</v>
      </c>
      <c r="H402" s="74"/>
      <c r="I402" s="54"/>
      <c r="J402" s="63"/>
      <c r="K402" s="63"/>
      <c r="L402" s="63"/>
      <c r="M402" s="63"/>
    </row>
    <row r="403" spans="1:13" ht="14.45" customHeight="1" outlineLevel="2">
      <c r="A403" s="54"/>
      <c r="B403" s="55"/>
      <c r="C403" s="44" t="s">
        <v>7</v>
      </c>
      <c r="D403" s="47">
        <v>0</v>
      </c>
      <c r="E403" s="47">
        <v>0</v>
      </c>
      <c r="F403" s="47">
        <v>0</v>
      </c>
      <c r="G403" s="6"/>
      <c r="H403" s="74"/>
      <c r="I403" s="54"/>
      <c r="J403" s="63"/>
      <c r="K403" s="63"/>
      <c r="L403" s="63"/>
      <c r="M403" s="63"/>
    </row>
    <row r="404" spans="1:13" ht="14.45" customHeight="1" outlineLevel="2">
      <c r="A404" s="54"/>
      <c r="B404" s="55"/>
      <c r="C404" s="44" t="s">
        <v>8</v>
      </c>
      <c r="D404" s="47">
        <v>0</v>
      </c>
      <c r="E404" s="47">
        <v>0</v>
      </c>
      <c r="F404" s="47">
        <v>0</v>
      </c>
      <c r="G404" s="6"/>
      <c r="H404" s="74"/>
      <c r="I404" s="54"/>
      <c r="J404" s="63"/>
      <c r="K404" s="63"/>
      <c r="L404" s="63"/>
      <c r="M404" s="63"/>
    </row>
    <row r="405" spans="1:13" ht="22.5" customHeight="1" outlineLevel="2">
      <c r="A405" s="54"/>
      <c r="B405" s="55"/>
      <c r="C405" s="44" t="s">
        <v>9</v>
      </c>
      <c r="D405" s="47">
        <v>0</v>
      </c>
      <c r="E405" s="47">
        <v>0</v>
      </c>
      <c r="F405" s="47">
        <v>0</v>
      </c>
      <c r="G405" s="17"/>
      <c r="H405" s="74"/>
      <c r="I405" s="54"/>
      <c r="J405" s="63"/>
      <c r="K405" s="63"/>
      <c r="L405" s="63"/>
      <c r="M405" s="63"/>
    </row>
    <row r="406" spans="1:13" ht="16.5" customHeight="1" outlineLevel="2">
      <c r="A406" s="54" t="s">
        <v>338</v>
      </c>
      <c r="B406" s="55" t="s">
        <v>79</v>
      </c>
      <c r="C406" s="44" t="s">
        <v>5</v>
      </c>
      <c r="D406" s="47">
        <f>D407+D408+D409+D410</f>
        <v>42850</v>
      </c>
      <c r="E406" s="47">
        <f>E407+E408+E409+E410</f>
        <v>0</v>
      </c>
      <c r="F406" s="47">
        <f>F407+F408+F409+F410</f>
        <v>0</v>
      </c>
      <c r="G406" s="6">
        <f>F406/D406</f>
        <v>0</v>
      </c>
      <c r="H406" s="74" t="s">
        <v>80</v>
      </c>
      <c r="I406" s="118" t="s">
        <v>595</v>
      </c>
      <c r="J406" s="63" t="s">
        <v>558</v>
      </c>
      <c r="K406" s="63" t="s">
        <v>81</v>
      </c>
      <c r="L406" s="63" t="s">
        <v>583</v>
      </c>
      <c r="M406" s="63">
        <v>804</v>
      </c>
    </row>
    <row r="407" spans="1:13" ht="14.45" customHeight="1" outlineLevel="2">
      <c r="A407" s="54"/>
      <c r="B407" s="55"/>
      <c r="C407" s="44" t="s">
        <v>6</v>
      </c>
      <c r="D407" s="47">
        <v>21425</v>
      </c>
      <c r="E407" s="48">
        <v>0</v>
      </c>
      <c r="F407" s="48">
        <v>0</v>
      </c>
      <c r="G407" s="6">
        <f>F407/D407</f>
        <v>0</v>
      </c>
      <c r="H407" s="74"/>
      <c r="I407" s="119"/>
      <c r="J407" s="63"/>
      <c r="K407" s="63"/>
      <c r="L407" s="63"/>
      <c r="M407" s="63"/>
    </row>
    <row r="408" spans="1:13" ht="14.45" customHeight="1" outlineLevel="2">
      <c r="A408" s="54"/>
      <c r="B408" s="55"/>
      <c r="C408" s="44" t="s">
        <v>7</v>
      </c>
      <c r="D408" s="47">
        <v>0</v>
      </c>
      <c r="E408" s="47">
        <v>0</v>
      </c>
      <c r="F408" s="47">
        <v>0</v>
      </c>
      <c r="G408" s="6"/>
      <c r="H408" s="74"/>
      <c r="I408" s="119"/>
      <c r="J408" s="63"/>
      <c r="K408" s="63"/>
      <c r="L408" s="63"/>
      <c r="M408" s="63"/>
    </row>
    <row r="409" spans="1:13" ht="14.45" customHeight="1" outlineLevel="2">
      <c r="A409" s="54"/>
      <c r="B409" s="55"/>
      <c r="C409" s="44" t="s">
        <v>8</v>
      </c>
      <c r="D409" s="47">
        <v>0</v>
      </c>
      <c r="E409" s="47">
        <v>0</v>
      </c>
      <c r="F409" s="47">
        <v>0</v>
      </c>
      <c r="G409" s="6"/>
      <c r="H409" s="74"/>
      <c r="I409" s="119"/>
      <c r="J409" s="63"/>
      <c r="K409" s="63"/>
      <c r="L409" s="63"/>
      <c r="M409" s="63"/>
    </row>
    <row r="410" spans="1:13" ht="22.5" customHeight="1" outlineLevel="2">
      <c r="A410" s="54"/>
      <c r="B410" s="55"/>
      <c r="C410" s="44" t="s">
        <v>9</v>
      </c>
      <c r="D410" s="47">
        <v>21425</v>
      </c>
      <c r="E410" s="47">
        <v>0</v>
      </c>
      <c r="F410" s="47">
        <v>0</v>
      </c>
      <c r="G410" s="6">
        <f>F410/D410</f>
        <v>0</v>
      </c>
      <c r="H410" s="74"/>
      <c r="I410" s="120"/>
      <c r="J410" s="63"/>
      <c r="K410" s="63"/>
      <c r="L410" s="63"/>
      <c r="M410" s="63"/>
    </row>
    <row r="411" spans="1:13" ht="14.45" customHeight="1" outlineLevel="2">
      <c r="A411" s="54" t="s">
        <v>339</v>
      </c>
      <c r="B411" s="55" t="s">
        <v>82</v>
      </c>
      <c r="C411" s="44" t="s">
        <v>5</v>
      </c>
      <c r="D411" s="47">
        <f>D412+D413+D414+D415</f>
        <v>160.30000000000001</v>
      </c>
      <c r="E411" s="47">
        <f>E412+E413+E414+E415</f>
        <v>5.3</v>
      </c>
      <c r="F411" s="47">
        <f>F412+F413+F414+F415</f>
        <v>5.3</v>
      </c>
      <c r="G411" s="6">
        <f>F411/D411</f>
        <v>3.3063006862133495E-2</v>
      </c>
      <c r="H411" s="56" t="s">
        <v>83</v>
      </c>
      <c r="I411" s="118" t="s">
        <v>594</v>
      </c>
      <c r="J411" s="63" t="s">
        <v>558</v>
      </c>
      <c r="K411" s="100" t="s">
        <v>12</v>
      </c>
      <c r="L411" s="63" t="s">
        <v>583</v>
      </c>
      <c r="M411" s="63">
        <v>804</v>
      </c>
    </row>
    <row r="412" spans="1:13" ht="14.45" customHeight="1" outlineLevel="2">
      <c r="A412" s="54"/>
      <c r="B412" s="55"/>
      <c r="C412" s="44" t="s">
        <v>6</v>
      </c>
      <c r="D412" s="47">
        <v>160.30000000000001</v>
      </c>
      <c r="E412" s="48">
        <v>5.3</v>
      </c>
      <c r="F412" s="48">
        <v>5.3</v>
      </c>
      <c r="G412" s="6">
        <f>F412/D412</f>
        <v>3.3063006862133495E-2</v>
      </c>
      <c r="H412" s="56"/>
      <c r="I412" s="119"/>
      <c r="J412" s="63"/>
      <c r="K412" s="100"/>
      <c r="L412" s="63"/>
      <c r="M412" s="63"/>
    </row>
    <row r="413" spans="1:13" ht="14.45" customHeight="1" outlineLevel="2">
      <c r="A413" s="54"/>
      <c r="B413" s="55"/>
      <c r="C413" s="44" t="s">
        <v>7</v>
      </c>
      <c r="D413" s="47">
        <v>0</v>
      </c>
      <c r="E413" s="47">
        <v>0</v>
      </c>
      <c r="F413" s="47">
        <v>0</v>
      </c>
      <c r="G413" s="6"/>
      <c r="H413" s="56"/>
      <c r="I413" s="119"/>
      <c r="J413" s="63"/>
      <c r="K413" s="100"/>
      <c r="L413" s="63"/>
      <c r="M413" s="63"/>
    </row>
    <row r="414" spans="1:13" ht="14.45" customHeight="1" outlineLevel="2">
      <c r="A414" s="54"/>
      <c r="B414" s="55"/>
      <c r="C414" s="44" t="s">
        <v>8</v>
      </c>
      <c r="D414" s="47">
        <v>0</v>
      </c>
      <c r="E414" s="47">
        <v>0</v>
      </c>
      <c r="F414" s="47">
        <v>0</v>
      </c>
      <c r="G414" s="6"/>
      <c r="H414" s="56"/>
      <c r="I414" s="119"/>
      <c r="J414" s="63"/>
      <c r="K414" s="100"/>
      <c r="L414" s="63"/>
      <c r="M414" s="63"/>
    </row>
    <row r="415" spans="1:13" ht="17.25" customHeight="1" outlineLevel="2">
      <c r="A415" s="54"/>
      <c r="B415" s="55"/>
      <c r="C415" s="44" t="s">
        <v>9</v>
      </c>
      <c r="D415" s="47">
        <v>0</v>
      </c>
      <c r="E415" s="47">
        <v>0</v>
      </c>
      <c r="F415" s="47">
        <v>0</v>
      </c>
      <c r="G415" s="17"/>
      <c r="H415" s="56"/>
      <c r="I415" s="120"/>
      <c r="J415" s="63"/>
      <c r="K415" s="100"/>
      <c r="L415" s="63"/>
      <c r="M415" s="63"/>
    </row>
    <row r="416" spans="1:13" ht="14.45" customHeight="1" outlineLevel="2">
      <c r="A416" s="54" t="s">
        <v>340</v>
      </c>
      <c r="B416" s="55" t="s">
        <v>84</v>
      </c>
      <c r="C416" s="44" t="s">
        <v>5</v>
      </c>
      <c r="D416" s="47">
        <f>D417+D418+D419+D420</f>
        <v>121.86</v>
      </c>
      <c r="E416" s="47">
        <f>E417+E418+E419+E420</f>
        <v>0</v>
      </c>
      <c r="F416" s="47">
        <f>F417+F418+F419+F420</f>
        <v>0</v>
      </c>
      <c r="G416" s="6">
        <f>F416/D416</f>
        <v>0</v>
      </c>
      <c r="H416" s="56" t="s">
        <v>85</v>
      </c>
      <c r="I416" s="54"/>
      <c r="J416" s="63" t="s">
        <v>558</v>
      </c>
      <c r="K416" s="100" t="s">
        <v>12</v>
      </c>
      <c r="L416" s="63" t="s">
        <v>583</v>
      </c>
      <c r="M416" s="63">
        <v>804</v>
      </c>
    </row>
    <row r="417" spans="1:14" ht="14.45" customHeight="1" outlineLevel="2">
      <c r="A417" s="54"/>
      <c r="B417" s="55"/>
      <c r="C417" s="44" t="s">
        <v>6</v>
      </c>
      <c r="D417" s="47">
        <v>121.86</v>
      </c>
      <c r="E417" s="48">
        <v>0</v>
      </c>
      <c r="F417" s="48">
        <v>0</v>
      </c>
      <c r="G417" s="6">
        <f>F417/D417</f>
        <v>0</v>
      </c>
      <c r="H417" s="56"/>
      <c r="I417" s="54"/>
      <c r="J417" s="63"/>
      <c r="K417" s="100"/>
      <c r="L417" s="63"/>
      <c r="M417" s="63"/>
    </row>
    <row r="418" spans="1:14" ht="14.45" customHeight="1" outlineLevel="2">
      <c r="A418" s="54"/>
      <c r="B418" s="55"/>
      <c r="C418" s="44" t="s">
        <v>7</v>
      </c>
      <c r="D418" s="47">
        <v>0</v>
      </c>
      <c r="E418" s="47">
        <v>0</v>
      </c>
      <c r="F418" s="47">
        <v>0</v>
      </c>
      <c r="G418" s="6"/>
      <c r="H418" s="56"/>
      <c r="I418" s="54"/>
      <c r="J418" s="63"/>
      <c r="K418" s="100"/>
      <c r="L418" s="63"/>
      <c r="M418" s="63"/>
    </row>
    <row r="419" spans="1:14" ht="14.45" customHeight="1" outlineLevel="2">
      <c r="A419" s="54"/>
      <c r="B419" s="55"/>
      <c r="C419" s="44" t="s">
        <v>8</v>
      </c>
      <c r="D419" s="47">
        <v>0</v>
      </c>
      <c r="E419" s="47">
        <v>0</v>
      </c>
      <c r="F419" s="47">
        <v>0</v>
      </c>
      <c r="G419" s="6"/>
      <c r="H419" s="56"/>
      <c r="I419" s="54"/>
      <c r="J419" s="63"/>
      <c r="K419" s="100"/>
      <c r="L419" s="63"/>
      <c r="M419" s="63"/>
    </row>
    <row r="420" spans="1:14" ht="15" customHeight="1" outlineLevel="2">
      <c r="A420" s="54"/>
      <c r="B420" s="55"/>
      <c r="C420" s="44" t="s">
        <v>9</v>
      </c>
      <c r="D420" s="47">
        <v>0</v>
      </c>
      <c r="E420" s="47">
        <v>0</v>
      </c>
      <c r="F420" s="47">
        <v>0</v>
      </c>
      <c r="G420" s="17"/>
      <c r="H420" s="56"/>
      <c r="I420" s="54"/>
      <c r="J420" s="63"/>
      <c r="K420" s="100"/>
      <c r="L420" s="63"/>
      <c r="M420" s="63"/>
    </row>
    <row r="421" spans="1:14" ht="15" customHeight="1" outlineLevel="2">
      <c r="A421" s="54" t="s">
        <v>341</v>
      </c>
      <c r="B421" s="55" t="s">
        <v>481</v>
      </c>
      <c r="C421" s="44" t="s">
        <v>5</v>
      </c>
      <c r="D421" s="47">
        <f>D422+D423+D424+D425</f>
        <v>20261</v>
      </c>
      <c r="E421" s="47">
        <f>E422+E423+E424+E425</f>
        <v>0</v>
      </c>
      <c r="F421" s="47">
        <f>F422+F423+F424+F425</f>
        <v>0</v>
      </c>
      <c r="G421" s="6">
        <f>F421/D421</f>
        <v>0</v>
      </c>
      <c r="H421" s="56" t="s">
        <v>482</v>
      </c>
      <c r="I421" s="118" t="s">
        <v>739</v>
      </c>
      <c r="J421" s="63" t="s">
        <v>558</v>
      </c>
      <c r="K421" s="100" t="s">
        <v>12</v>
      </c>
      <c r="L421" s="63" t="s">
        <v>583</v>
      </c>
      <c r="M421" s="63">
        <v>804</v>
      </c>
    </row>
    <row r="422" spans="1:14" ht="15" customHeight="1" outlineLevel="2">
      <c r="A422" s="54"/>
      <c r="B422" s="55"/>
      <c r="C422" s="44" t="s">
        <v>6</v>
      </c>
      <c r="D422" s="47">
        <v>20261</v>
      </c>
      <c r="E422" s="48">
        <v>0</v>
      </c>
      <c r="F422" s="48">
        <v>0</v>
      </c>
      <c r="G422" s="6">
        <f>F422/D422</f>
        <v>0</v>
      </c>
      <c r="H422" s="56"/>
      <c r="I422" s="119"/>
      <c r="J422" s="63"/>
      <c r="K422" s="100"/>
      <c r="L422" s="63"/>
      <c r="M422" s="63"/>
    </row>
    <row r="423" spans="1:14" ht="15" customHeight="1" outlineLevel="2">
      <c r="A423" s="54"/>
      <c r="B423" s="55"/>
      <c r="C423" s="44" t="s">
        <v>7</v>
      </c>
      <c r="D423" s="47">
        <v>0</v>
      </c>
      <c r="E423" s="47">
        <v>0</v>
      </c>
      <c r="F423" s="47">
        <v>0</v>
      </c>
      <c r="G423" s="6"/>
      <c r="H423" s="56"/>
      <c r="I423" s="119"/>
      <c r="J423" s="63"/>
      <c r="K423" s="100"/>
      <c r="L423" s="63"/>
      <c r="M423" s="63"/>
    </row>
    <row r="424" spans="1:14" ht="15" customHeight="1" outlineLevel="2">
      <c r="A424" s="54"/>
      <c r="B424" s="55"/>
      <c r="C424" s="44" t="s">
        <v>8</v>
      </c>
      <c r="D424" s="47">
        <v>0</v>
      </c>
      <c r="E424" s="47">
        <v>0</v>
      </c>
      <c r="F424" s="47">
        <v>0</v>
      </c>
      <c r="G424" s="6"/>
      <c r="H424" s="56"/>
      <c r="I424" s="119"/>
      <c r="J424" s="63"/>
      <c r="K424" s="100"/>
      <c r="L424" s="63"/>
      <c r="M424" s="63"/>
    </row>
    <row r="425" spans="1:14" ht="15" customHeight="1" outlineLevel="2">
      <c r="A425" s="54"/>
      <c r="B425" s="55"/>
      <c r="C425" s="44" t="s">
        <v>9</v>
      </c>
      <c r="D425" s="47">
        <v>0</v>
      </c>
      <c r="E425" s="47">
        <v>0</v>
      </c>
      <c r="F425" s="47">
        <v>0</v>
      </c>
      <c r="G425" s="17"/>
      <c r="H425" s="56"/>
      <c r="I425" s="120"/>
      <c r="J425" s="63"/>
      <c r="K425" s="100"/>
      <c r="L425" s="63"/>
      <c r="M425" s="63"/>
    </row>
    <row r="426" spans="1:14" ht="15" customHeight="1" outlineLevel="1">
      <c r="A426" s="54" t="s">
        <v>227</v>
      </c>
      <c r="B426" s="55" t="s">
        <v>479</v>
      </c>
      <c r="C426" s="44" t="s">
        <v>5</v>
      </c>
      <c r="D426" s="47">
        <f>D427+D428+D429+D430</f>
        <v>0</v>
      </c>
      <c r="E426" s="47">
        <f>E427+E428+E429+E430</f>
        <v>0</v>
      </c>
      <c r="F426" s="47">
        <f>F427+F428+F429+F430</f>
        <v>0</v>
      </c>
      <c r="G426" s="6"/>
      <c r="H426" s="56" t="s">
        <v>480</v>
      </c>
      <c r="I426" s="99" t="s">
        <v>596</v>
      </c>
      <c r="J426" s="63" t="s">
        <v>558</v>
      </c>
      <c r="K426" s="53" t="s">
        <v>11</v>
      </c>
      <c r="L426" s="63" t="s">
        <v>597</v>
      </c>
      <c r="M426" s="63">
        <v>809</v>
      </c>
    </row>
    <row r="427" spans="1:14" ht="15" customHeight="1" outlineLevel="1">
      <c r="A427" s="54"/>
      <c r="B427" s="55"/>
      <c r="C427" s="44" t="s">
        <v>6</v>
      </c>
      <c r="D427" s="47">
        <v>0</v>
      </c>
      <c r="E427" s="47">
        <v>0</v>
      </c>
      <c r="F427" s="47">
        <v>0</v>
      </c>
      <c r="G427" s="6"/>
      <c r="H427" s="56"/>
      <c r="I427" s="99"/>
      <c r="J427" s="63"/>
      <c r="K427" s="53"/>
      <c r="L427" s="63"/>
      <c r="M427" s="63"/>
    </row>
    <row r="428" spans="1:14" ht="15" customHeight="1" outlineLevel="1">
      <c r="A428" s="54"/>
      <c r="B428" s="55"/>
      <c r="C428" s="44" t="s">
        <v>7</v>
      </c>
      <c r="D428" s="47">
        <v>0</v>
      </c>
      <c r="E428" s="47">
        <v>0</v>
      </c>
      <c r="F428" s="47">
        <v>0</v>
      </c>
      <c r="G428" s="6"/>
      <c r="H428" s="56"/>
      <c r="I428" s="99"/>
      <c r="J428" s="63"/>
      <c r="K428" s="53"/>
      <c r="L428" s="63"/>
      <c r="M428" s="63"/>
    </row>
    <row r="429" spans="1:14" ht="15" customHeight="1" outlineLevel="1">
      <c r="A429" s="54"/>
      <c r="B429" s="55"/>
      <c r="C429" s="44" t="s">
        <v>8</v>
      </c>
      <c r="D429" s="47">
        <v>0</v>
      </c>
      <c r="E429" s="47">
        <v>0</v>
      </c>
      <c r="F429" s="47">
        <v>0</v>
      </c>
      <c r="G429" s="6"/>
      <c r="H429" s="56"/>
      <c r="I429" s="99"/>
      <c r="J429" s="63"/>
      <c r="K429" s="53"/>
      <c r="L429" s="63"/>
      <c r="M429" s="63"/>
    </row>
    <row r="430" spans="1:14" ht="30.75" customHeight="1" outlineLevel="1">
      <c r="A430" s="54"/>
      <c r="B430" s="55"/>
      <c r="C430" s="44" t="s">
        <v>9</v>
      </c>
      <c r="D430" s="47">
        <v>0</v>
      </c>
      <c r="E430" s="47">
        <v>0</v>
      </c>
      <c r="F430" s="47">
        <v>0</v>
      </c>
      <c r="G430" s="17"/>
      <c r="H430" s="56"/>
      <c r="I430" s="99"/>
      <c r="J430" s="63"/>
      <c r="K430" s="53"/>
      <c r="L430" s="63"/>
      <c r="M430" s="63"/>
    </row>
    <row r="431" spans="1:14" ht="13.5" customHeight="1">
      <c r="A431" s="54" t="s">
        <v>86</v>
      </c>
      <c r="B431" s="67" t="s">
        <v>87</v>
      </c>
      <c r="C431" s="44" t="s">
        <v>5</v>
      </c>
      <c r="D431" s="47">
        <f>D432+D433+D434+D435</f>
        <v>259472.25907999999</v>
      </c>
      <c r="E431" s="47">
        <f>E432+E433+E434+E435</f>
        <v>53708.756609999997</v>
      </c>
      <c r="F431" s="47">
        <f>F432+F433+F434+F435</f>
        <v>34700.579669999999</v>
      </c>
      <c r="G431" s="6">
        <f t="shared" ref="G431:G437" si="40">F431/D431</f>
        <v>0.13373522006952265</v>
      </c>
      <c r="H431" s="55"/>
      <c r="I431" s="43" t="s">
        <v>273</v>
      </c>
      <c r="J431" s="44">
        <f>J432+J433+J434</f>
        <v>30</v>
      </c>
      <c r="K431" s="100" t="s">
        <v>541</v>
      </c>
      <c r="L431" s="55"/>
      <c r="M431" s="55"/>
      <c r="N431" s="7">
        <f>SUM(N432:N434)</f>
        <v>30</v>
      </c>
    </row>
    <row r="432" spans="1:14" ht="13.5" customHeight="1">
      <c r="A432" s="54"/>
      <c r="B432" s="67"/>
      <c r="C432" s="44" t="s">
        <v>6</v>
      </c>
      <c r="D432" s="47">
        <f t="shared" ref="D432:F435" si="41">D437+D467+D512+D552+D572+D592+D607</f>
        <v>117979.00307999999</v>
      </c>
      <c r="E432" s="47">
        <f t="shared" si="41"/>
        <v>50266.696609999999</v>
      </c>
      <c r="F432" s="47">
        <f t="shared" si="41"/>
        <v>31258.519669999998</v>
      </c>
      <c r="G432" s="6">
        <f t="shared" si="40"/>
        <v>0.26494985424486095</v>
      </c>
      <c r="H432" s="55"/>
      <c r="I432" s="43" t="s">
        <v>274</v>
      </c>
      <c r="J432" s="44">
        <f>J437+J467+J512+J552+J572+J592+J607</f>
        <v>5</v>
      </c>
      <c r="K432" s="100"/>
      <c r="L432" s="55"/>
      <c r="M432" s="55"/>
      <c r="N432" s="49">
        <f>COUNTIF(J436:J620,"да")</f>
        <v>5</v>
      </c>
    </row>
    <row r="433" spans="1:14" ht="13.5" customHeight="1">
      <c r="A433" s="54"/>
      <c r="B433" s="67"/>
      <c r="C433" s="44" t="s">
        <v>7</v>
      </c>
      <c r="D433" s="47">
        <f t="shared" si="41"/>
        <v>120546.4</v>
      </c>
      <c r="E433" s="47">
        <f t="shared" si="41"/>
        <v>3442.06</v>
      </c>
      <c r="F433" s="47">
        <f t="shared" si="41"/>
        <v>3442.06</v>
      </c>
      <c r="G433" s="6"/>
      <c r="H433" s="55"/>
      <c r="I433" s="43" t="s">
        <v>275</v>
      </c>
      <c r="J433" s="44">
        <f>J438+J468+J513+J553+J573+J593+J608+1</f>
        <v>15</v>
      </c>
      <c r="K433" s="100"/>
      <c r="L433" s="55"/>
      <c r="M433" s="55"/>
      <c r="N433" s="49">
        <f>COUNTIF(J437:J620,"частично")</f>
        <v>15</v>
      </c>
    </row>
    <row r="434" spans="1:14" ht="13.5" customHeight="1">
      <c r="A434" s="54"/>
      <c r="B434" s="67"/>
      <c r="C434" s="44" t="s">
        <v>8</v>
      </c>
      <c r="D434" s="47">
        <f t="shared" si="41"/>
        <v>8602.8559999999998</v>
      </c>
      <c r="E434" s="47">
        <f t="shared" si="41"/>
        <v>0</v>
      </c>
      <c r="F434" s="47">
        <f t="shared" si="41"/>
        <v>0</v>
      </c>
      <c r="G434" s="6"/>
      <c r="H434" s="55"/>
      <c r="I434" s="43" t="s">
        <v>276</v>
      </c>
      <c r="J434" s="44">
        <f>J439+J469+J514+J554+J574+J594+J609</f>
        <v>10</v>
      </c>
      <c r="K434" s="100"/>
      <c r="L434" s="55"/>
      <c r="M434" s="55"/>
      <c r="N434" s="49">
        <f>COUNTIF(J438:J620,"нет")</f>
        <v>10</v>
      </c>
    </row>
    <row r="435" spans="1:14" ht="165" customHeight="1">
      <c r="A435" s="54"/>
      <c r="B435" s="67"/>
      <c r="C435" s="44" t="s">
        <v>9</v>
      </c>
      <c r="D435" s="47">
        <f t="shared" si="41"/>
        <v>12344</v>
      </c>
      <c r="E435" s="47">
        <f t="shared" si="41"/>
        <v>0</v>
      </c>
      <c r="F435" s="47">
        <f t="shared" si="41"/>
        <v>0</v>
      </c>
      <c r="G435" s="6"/>
      <c r="H435" s="55"/>
      <c r="I435" s="43" t="s">
        <v>277</v>
      </c>
      <c r="J435" s="6">
        <f>(J432+0.5*J433)/J431</f>
        <v>0.41666666666666669</v>
      </c>
      <c r="K435" s="100"/>
      <c r="L435" s="55"/>
      <c r="M435" s="55"/>
    </row>
    <row r="436" spans="1:14" ht="15.75" customHeight="1" outlineLevel="1">
      <c r="A436" s="54" t="s">
        <v>88</v>
      </c>
      <c r="B436" s="55" t="s">
        <v>90</v>
      </c>
      <c r="C436" s="44" t="s">
        <v>5</v>
      </c>
      <c r="D436" s="20">
        <f>D437+D438+D439+D440</f>
        <v>43744.2</v>
      </c>
      <c r="E436" s="20">
        <f>E437+E438+E439+E440</f>
        <v>26692.005939999999</v>
      </c>
      <c r="F436" s="20">
        <f>F437+F438+F439+F440</f>
        <v>8015.5290000000005</v>
      </c>
      <c r="G436" s="21">
        <f t="shared" si="40"/>
        <v>0.18323638333767678</v>
      </c>
      <c r="H436" s="55"/>
      <c r="I436" s="43" t="s">
        <v>273</v>
      </c>
      <c r="J436" s="44">
        <f>J437+J438+J439</f>
        <v>5</v>
      </c>
      <c r="K436" s="63" t="s">
        <v>540</v>
      </c>
      <c r="L436" s="87"/>
      <c r="M436" s="87"/>
    </row>
    <row r="437" spans="1:14" ht="15.75" customHeight="1" outlineLevel="1">
      <c r="A437" s="54"/>
      <c r="B437" s="55"/>
      <c r="C437" s="44" t="s">
        <v>6</v>
      </c>
      <c r="D437" s="20">
        <f>D447+D452+D457+D462</f>
        <v>43744.2</v>
      </c>
      <c r="E437" s="20">
        <f>E447+E452+E457+E462</f>
        <v>26692.005939999999</v>
      </c>
      <c r="F437" s="20">
        <f>F447+F452+F457+F462</f>
        <v>8015.5290000000005</v>
      </c>
      <c r="G437" s="21">
        <f t="shared" si="40"/>
        <v>0.18323638333767678</v>
      </c>
      <c r="H437" s="55"/>
      <c r="I437" s="43" t="s">
        <v>274</v>
      </c>
      <c r="J437" s="44">
        <v>0</v>
      </c>
      <c r="K437" s="63"/>
      <c r="L437" s="87"/>
      <c r="M437" s="87"/>
    </row>
    <row r="438" spans="1:14" ht="15.75" customHeight="1" outlineLevel="1">
      <c r="A438" s="54"/>
      <c r="B438" s="55"/>
      <c r="C438" s="44" t="s">
        <v>7</v>
      </c>
      <c r="D438" s="20">
        <f t="shared" ref="D438:F440" si="42">D443+D448+D453+D458</f>
        <v>0</v>
      </c>
      <c r="E438" s="20">
        <f t="shared" si="42"/>
        <v>0</v>
      </c>
      <c r="F438" s="20">
        <f t="shared" si="42"/>
        <v>0</v>
      </c>
      <c r="G438" s="21"/>
      <c r="H438" s="55"/>
      <c r="I438" s="43" t="s">
        <v>275</v>
      </c>
      <c r="J438" s="44">
        <v>1</v>
      </c>
      <c r="K438" s="63"/>
      <c r="L438" s="87"/>
      <c r="M438" s="87"/>
    </row>
    <row r="439" spans="1:14" ht="15.75" customHeight="1" outlineLevel="1">
      <c r="A439" s="54"/>
      <c r="B439" s="55"/>
      <c r="C439" s="44" t="s">
        <v>8</v>
      </c>
      <c r="D439" s="20">
        <f t="shared" si="42"/>
        <v>0</v>
      </c>
      <c r="E439" s="20">
        <f t="shared" si="42"/>
        <v>0</v>
      </c>
      <c r="F439" s="20">
        <f t="shared" si="42"/>
        <v>0</v>
      </c>
      <c r="G439" s="21"/>
      <c r="H439" s="55"/>
      <c r="I439" s="43" t="s">
        <v>276</v>
      </c>
      <c r="J439" s="44">
        <v>4</v>
      </c>
      <c r="K439" s="63"/>
      <c r="L439" s="87"/>
      <c r="M439" s="87"/>
    </row>
    <row r="440" spans="1:14" ht="66" customHeight="1" outlineLevel="1">
      <c r="A440" s="54"/>
      <c r="B440" s="55"/>
      <c r="C440" s="44" t="s">
        <v>9</v>
      </c>
      <c r="D440" s="20">
        <f t="shared" si="42"/>
        <v>0</v>
      </c>
      <c r="E440" s="20">
        <f t="shared" si="42"/>
        <v>0</v>
      </c>
      <c r="F440" s="20">
        <f t="shared" si="42"/>
        <v>0</v>
      </c>
      <c r="G440" s="21"/>
      <c r="H440" s="55"/>
      <c r="I440" s="43" t="s">
        <v>277</v>
      </c>
      <c r="J440" s="6">
        <f>(J437+0.5*J438)/J436</f>
        <v>0.1</v>
      </c>
      <c r="K440" s="63"/>
      <c r="L440" s="87"/>
      <c r="M440" s="87"/>
    </row>
    <row r="441" spans="1:14" ht="15" customHeight="1" outlineLevel="2">
      <c r="A441" s="54" t="s">
        <v>89</v>
      </c>
      <c r="B441" s="79" t="s">
        <v>187</v>
      </c>
      <c r="C441" s="44" t="s">
        <v>5</v>
      </c>
      <c r="D441" s="47">
        <f>SUM(D442:D445)</f>
        <v>0</v>
      </c>
      <c r="E441" s="47">
        <f>SUM(E442:E445)</f>
        <v>0</v>
      </c>
      <c r="F441" s="47">
        <f>SUM(F442:F445)</f>
        <v>0</v>
      </c>
      <c r="G441" s="6"/>
      <c r="H441" s="68" t="s">
        <v>267</v>
      </c>
      <c r="I441" s="68" t="s">
        <v>598</v>
      </c>
      <c r="J441" s="53" t="s">
        <v>558</v>
      </c>
      <c r="K441" s="53" t="s">
        <v>11</v>
      </c>
      <c r="L441" s="63" t="s">
        <v>599</v>
      </c>
      <c r="M441" s="53">
        <v>809</v>
      </c>
    </row>
    <row r="442" spans="1:14" ht="15" customHeight="1" outlineLevel="2">
      <c r="A442" s="54"/>
      <c r="B442" s="79"/>
      <c r="C442" s="44" t="s">
        <v>6</v>
      </c>
      <c r="D442" s="47">
        <v>0</v>
      </c>
      <c r="E442" s="47">
        <v>0</v>
      </c>
      <c r="F442" s="47">
        <v>0</v>
      </c>
      <c r="G442" s="6"/>
      <c r="H442" s="68"/>
      <c r="I442" s="68"/>
      <c r="J442" s="53"/>
      <c r="K442" s="53"/>
      <c r="L442" s="63"/>
      <c r="M442" s="53"/>
    </row>
    <row r="443" spans="1:14" ht="12" customHeight="1" outlineLevel="2">
      <c r="A443" s="54"/>
      <c r="B443" s="80"/>
      <c r="C443" s="44" t="s">
        <v>7</v>
      </c>
      <c r="D443" s="47">
        <v>0</v>
      </c>
      <c r="E443" s="47">
        <v>0</v>
      </c>
      <c r="F443" s="47">
        <v>0</v>
      </c>
      <c r="G443" s="6"/>
      <c r="H443" s="68"/>
      <c r="I443" s="68"/>
      <c r="J443" s="53"/>
      <c r="K443" s="53"/>
      <c r="L443" s="63"/>
      <c r="M443" s="53"/>
    </row>
    <row r="444" spans="1:14" ht="12" customHeight="1" outlineLevel="2">
      <c r="A444" s="54"/>
      <c r="B444" s="80"/>
      <c r="C444" s="44" t="s">
        <v>8</v>
      </c>
      <c r="D444" s="47">
        <v>0</v>
      </c>
      <c r="E444" s="47">
        <v>0</v>
      </c>
      <c r="F444" s="47">
        <v>0</v>
      </c>
      <c r="G444" s="6"/>
      <c r="H444" s="68"/>
      <c r="I444" s="68"/>
      <c r="J444" s="53"/>
      <c r="K444" s="53"/>
      <c r="L444" s="63"/>
      <c r="M444" s="53"/>
    </row>
    <row r="445" spans="1:14" ht="61.5" customHeight="1" outlineLevel="2">
      <c r="A445" s="54"/>
      <c r="B445" s="80"/>
      <c r="C445" s="44" t="s">
        <v>9</v>
      </c>
      <c r="D445" s="47">
        <v>0</v>
      </c>
      <c r="E445" s="47">
        <v>0</v>
      </c>
      <c r="F445" s="47">
        <v>0</v>
      </c>
      <c r="G445" s="6"/>
      <c r="H445" s="68"/>
      <c r="I445" s="68"/>
      <c r="J445" s="53"/>
      <c r="K445" s="53"/>
      <c r="L445" s="63"/>
      <c r="M445" s="53"/>
    </row>
    <row r="446" spans="1:14" ht="14.25" customHeight="1" outlineLevel="2">
      <c r="A446" s="121" t="s">
        <v>92</v>
      </c>
      <c r="B446" s="79" t="s">
        <v>91</v>
      </c>
      <c r="C446" s="44" t="s">
        <v>5</v>
      </c>
      <c r="D446" s="20">
        <f>SUM(D447:D450)</f>
        <v>2014.2</v>
      </c>
      <c r="E446" s="20">
        <f>SUM(E447:E450)</f>
        <v>0</v>
      </c>
      <c r="F446" s="20">
        <f>SUM(F447:F450)</f>
        <v>0</v>
      </c>
      <c r="G446" s="6">
        <f>F446/D446</f>
        <v>0</v>
      </c>
      <c r="H446" s="68" t="s">
        <v>335</v>
      </c>
      <c r="I446" s="122" t="s">
        <v>730</v>
      </c>
      <c r="J446" s="53" t="s">
        <v>558</v>
      </c>
      <c r="K446" s="53" t="s">
        <v>11</v>
      </c>
      <c r="L446" s="63" t="s">
        <v>599</v>
      </c>
      <c r="M446" s="53">
        <v>809</v>
      </c>
    </row>
    <row r="447" spans="1:14" ht="14.25" customHeight="1" outlineLevel="2">
      <c r="A447" s="121"/>
      <c r="B447" s="79"/>
      <c r="C447" s="44" t="s">
        <v>6</v>
      </c>
      <c r="D447" s="20">
        <v>2014.2</v>
      </c>
      <c r="E447" s="20">
        <v>0</v>
      </c>
      <c r="F447" s="20">
        <v>0</v>
      </c>
      <c r="G447" s="6">
        <f>F447/D447</f>
        <v>0</v>
      </c>
      <c r="H447" s="68"/>
      <c r="I447" s="123"/>
      <c r="J447" s="53"/>
      <c r="K447" s="53"/>
      <c r="L447" s="63"/>
      <c r="M447" s="53"/>
    </row>
    <row r="448" spans="1:14" ht="14.25" customHeight="1" outlineLevel="2">
      <c r="A448" s="121"/>
      <c r="B448" s="79"/>
      <c r="C448" s="44" t="s">
        <v>7</v>
      </c>
      <c r="D448" s="20">
        <v>0</v>
      </c>
      <c r="E448" s="20">
        <v>0</v>
      </c>
      <c r="F448" s="20">
        <v>0</v>
      </c>
      <c r="G448" s="6"/>
      <c r="H448" s="68"/>
      <c r="I448" s="123"/>
      <c r="J448" s="53"/>
      <c r="K448" s="53"/>
      <c r="L448" s="63"/>
      <c r="M448" s="53"/>
    </row>
    <row r="449" spans="1:13" ht="14.25" customHeight="1" outlineLevel="2">
      <c r="A449" s="121"/>
      <c r="B449" s="79"/>
      <c r="C449" s="44" t="s">
        <v>8</v>
      </c>
      <c r="D449" s="20">
        <v>0</v>
      </c>
      <c r="E449" s="20">
        <v>0</v>
      </c>
      <c r="F449" s="20">
        <v>0</v>
      </c>
      <c r="G449" s="6"/>
      <c r="H449" s="68"/>
      <c r="I449" s="123"/>
      <c r="J449" s="53"/>
      <c r="K449" s="53"/>
      <c r="L449" s="63"/>
      <c r="M449" s="53"/>
    </row>
    <row r="450" spans="1:13" ht="15.75" customHeight="1" outlineLevel="2">
      <c r="A450" s="121"/>
      <c r="B450" s="79"/>
      <c r="C450" s="44" t="s">
        <v>9</v>
      </c>
      <c r="D450" s="20">
        <v>0</v>
      </c>
      <c r="E450" s="20">
        <v>0</v>
      </c>
      <c r="F450" s="20">
        <v>0</v>
      </c>
      <c r="G450" s="6"/>
      <c r="H450" s="68"/>
      <c r="I450" s="124"/>
      <c r="J450" s="53"/>
      <c r="K450" s="53"/>
      <c r="L450" s="63"/>
      <c r="M450" s="53"/>
    </row>
    <row r="451" spans="1:13" ht="14.25" customHeight="1" outlineLevel="2">
      <c r="A451" s="121" t="s">
        <v>350</v>
      </c>
      <c r="B451" s="79" t="s">
        <v>334</v>
      </c>
      <c r="C451" s="44" t="s">
        <v>5</v>
      </c>
      <c r="D451" s="20">
        <f>SUM(D452:D455)</f>
        <v>9445</v>
      </c>
      <c r="E451" s="20">
        <f>SUM(E452:E455)</f>
        <v>692.00594000000001</v>
      </c>
      <c r="F451" s="20">
        <f>SUM(F452:F455)</f>
        <v>0</v>
      </c>
      <c r="G451" s="6">
        <f>F451/D451</f>
        <v>0</v>
      </c>
      <c r="H451" s="56" t="s">
        <v>478</v>
      </c>
      <c r="I451" s="122" t="s">
        <v>704</v>
      </c>
      <c r="J451" s="53" t="s">
        <v>558</v>
      </c>
      <c r="K451" s="53" t="s">
        <v>351</v>
      </c>
      <c r="L451" s="63" t="s">
        <v>600</v>
      </c>
      <c r="M451" s="53">
        <v>809</v>
      </c>
    </row>
    <row r="452" spans="1:13" ht="14.25" customHeight="1" outlineLevel="2">
      <c r="A452" s="121"/>
      <c r="B452" s="79"/>
      <c r="C452" s="44" t="s">
        <v>6</v>
      </c>
      <c r="D452" s="20">
        <v>9445</v>
      </c>
      <c r="E452" s="20">
        <v>692.00594000000001</v>
      </c>
      <c r="F452" s="20">
        <v>0</v>
      </c>
      <c r="G452" s="6">
        <f>F452/D452</f>
        <v>0</v>
      </c>
      <c r="H452" s="68"/>
      <c r="I452" s="123"/>
      <c r="J452" s="53"/>
      <c r="K452" s="53"/>
      <c r="L452" s="63"/>
      <c r="M452" s="53"/>
    </row>
    <row r="453" spans="1:13" ht="14.25" customHeight="1" outlineLevel="2">
      <c r="A453" s="121"/>
      <c r="B453" s="79"/>
      <c r="C453" s="44" t="s">
        <v>7</v>
      </c>
      <c r="D453" s="20">
        <v>0</v>
      </c>
      <c r="E453" s="20">
        <v>0</v>
      </c>
      <c r="F453" s="20">
        <v>0</v>
      </c>
      <c r="G453" s="6"/>
      <c r="H453" s="68"/>
      <c r="I453" s="123"/>
      <c r="J453" s="53"/>
      <c r="K453" s="53"/>
      <c r="L453" s="63"/>
      <c r="M453" s="53"/>
    </row>
    <row r="454" spans="1:13" ht="14.25" customHeight="1" outlineLevel="2">
      <c r="A454" s="121"/>
      <c r="B454" s="79"/>
      <c r="C454" s="44" t="s">
        <v>8</v>
      </c>
      <c r="D454" s="20">
        <v>0</v>
      </c>
      <c r="E454" s="20">
        <v>0</v>
      </c>
      <c r="F454" s="20">
        <v>0</v>
      </c>
      <c r="G454" s="6"/>
      <c r="H454" s="68"/>
      <c r="I454" s="123"/>
      <c r="J454" s="53"/>
      <c r="K454" s="53"/>
      <c r="L454" s="63"/>
      <c r="M454" s="53"/>
    </row>
    <row r="455" spans="1:13" ht="122.25" customHeight="1" outlineLevel="2">
      <c r="A455" s="121"/>
      <c r="B455" s="79"/>
      <c r="C455" s="44" t="s">
        <v>9</v>
      </c>
      <c r="D455" s="20">
        <v>0</v>
      </c>
      <c r="E455" s="20">
        <v>0</v>
      </c>
      <c r="F455" s="20">
        <v>0</v>
      </c>
      <c r="G455" s="6"/>
      <c r="H455" s="68"/>
      <c r="I455" s="124"/>
      <c r="J455" s="53"/>
      <c r="K455" s="53"/>
      <c r="L455" s="63"/>
      <c r="M455" s="53"/>
    </row>
    <row r="456" spans="1:13" ht="15.75" customHeight="1" outlineLevel="2">
      <c r="A456" s="121" t="s">
        <v>221</v>
      </c>
      <c r="B456" s="79" t="s">
        <v>475</v>
      </c>
      <c r="C456" s="44" t="s">
        <v>5</v>
      </c>
      <c r="D456" s="20">
        <f>SUM(D457:D460)</f>
        <v>20000</v>
      </c>
      <c r="E456" s="20">
        <f>SUM(E457:E460)</f>
        <v>20000</v>
      </c>
      <c r="F456" s="20">
        <f>SUM(F457:F460)</f>
        <v>7849.0290000000005</v>
      </c>
      <c r="G456" s="6">
        <f>F456/D456</f>
        <v>0.39245145000000003</v>
      </c>
      <c r="H456" s="56" t="s">
        <v>476</v>
      </c>
      <c r="I456" s="122" t="s">
        <v>705</v>
      </c>
      <c r="J456" s="53" t="s">
        <v>551</v>
      </c>
      <c r="K456" s="53" t="s">
        <v>477</v>
      </c>
      <c r="L456" s="63" t="s">
        <v>665</v>
      </c>
      <c r="M456" s="53">
        <v>822</v>
      </c>
    </row>
    <row r="457" spans="1:13" ht="15.75" customHeight="1" outlineLevel="2">
      <c r="A457" s="121"/>
      <c r="B457" s="79"/>
      <c r="C457" s="44" t="s">
        <v>6</v>
      </c>
      <c r="D457" s="20">
        <v>20000</v>
      </c>
      <c r="E457" s="20">
        <v>20000</v>
      </c>
      <c r="F457" s="20">
        <v>7849.0290000000005</v>
      </c>
      <c r="G457" s="6">
        <f>F457/D457</f>
        <v>0.39245145000000003</v>
      </c>
      <c r="H457" s="68"/>
      <c r="I457" s="123"/>
      <c r="J457" s="53"/>
      <c r="K457" s="53"/>
      <c r="L457" s="63"/>
      <c r="M457" s="53"/>
    </row>
    <row r="458" spans="1:13" ht="15.75" customHeight="1" outlineLevel="2">
      <c r="A458" s="121"/>
      <c r="B458" s="79"/>
      <c r="C458" s="44" t="s">
        <v>7</v>
      </c>
      <c r="D458" s="20">
        <v>0</v>
      </c>
      <c r="E458" s="20">
        <v>0</v>
      </c>
      <c r="F458" s="20">
        <v>0</v>
      </c>
      <c r="G458" s="6"/>
      <c r="H458" s="68"/>
      <c r="I458" s="123"/>
      <c r="J458" s="53"/>
      <c r="K458" s="53"/>
      <c r="L458" s="63"/>
      <c r="M458" s="53"/>
    </row>
    <row r="459" spans="1:13" ht="15.75" customHeight="1" outlineLevel="2">
      <c r="A459" s="121"/>
      <c r="B459" s="79"/>
      <c r="C459" s="44" t="s">
        <v>8</v>
      </c>
      <c r="D459" s="20">
        <v>0</v>
      </c>
      <c r="E459" s="20">
        <v>0</v>
      </c>
      <c r="F459" s="20">
        <v>0</v>
      </c>
      <c r="G459" s="6"/>
      <c r="H459" s="68"/>
      <c r="I459" s="123"/>
      <c r="J459" s="53"/>
      <c r="K459" s="53"/>
      <c r="L459" s="63"/>
      <c r="M459" s="53"/>
    </row>
    <row r="460" spans="1:13" ht="95.25" customHeight="1" outlineLevel="2">
      <c r="A460" s="121"/>
      <c r="B460" s="79"/>
      <c r="C460" s="44" t="s">
        <v>9</v>
      </c>
      <c r="D460" s="20">
        <v>0</v>
      </c>
      <c r="E460" s="20">
        <v>0</v>
      </c>
      <c r="F460" s="20">
        <v>0</v>
      </c>
      <c r="G460" s="6"/>
      <c r="H460" s="68"/>
      <c r="I460" s="124"/>
      <c r="J460" s="53"/>
      <c r="K460" s="53"/>
      <c r="L460" s="63"/>
      <c r="M460" s="53"/>
    </row>
    <row r="461" spans="1:13" ht="21" customHeight="1" outlineLevel="2">
      <c r="A461" s="121" t="s">
        <v>539</v>
      </c>
      <c r="B461" s="79" t="s">
        <v>536</v>
      </c>
      <c r="C461" s="44" t="s">
        <v>5</v>
      </c>
      <c r="D461" s="20">
        <f>SUM(D462:D465)</f>
        <v>12285</v>
      </c>
      <c r="E461" s="20">
        <f>SUM(E462:E465)</f>
        <v>6000</v>
      </c>
      <c r="F461" s="20">
        <f>SUM(F462:F465)</f>
        <v>166.5</v>
      </c>
      <c r="G461" s="6">
        <f>F461/D461</f>
        <v>1.3553113553113554E-2</v>
      </c>
      <c r="H461" s="56" t="s">
        <v>537</v>
      </c>
      <c r="I461" s="122" t="s">
        <v>661</v>
      </c>
      <c r="J461" s="53" t="s">
        <v>558</v>
      </c>
      <c r="K461" s="53" t="s">
        <v>538</v>
      </c>
      <c r="L461" s="63" t="s">
        <v>601</v>
      </c>
      <c r="M461" s="53">
        <v>817</v>
      </c>
    </row>
    <row r="462" spans="1:13" ht="16.5" customHeight="1" outlineLevel="2">
      <c r="A462" s="121"/>
      <c r="B462" s="79"/>
      <c r="C462" s="44" t="s">
        <v>6</v>
      </c>
      <c r="D462" s="20">
        <v>12285</v>
      </c>
      <c r="E462" s="20">
        <v>6000</v>
      </c>
      <c r="F462" s="20">
        <v>166.5</v>
      </c>
      <c r="G462" s="6">
        <f>F462/D462</f>
        <v>1.3553113553113554E-2</v>
      </c>
      <c r="H462" s="68"/>
      <c r="I462" s="123"/>
      <c r="J462" s="53"/>
      <c r="K462" s="53"/>
      <c r="L462" s="63"/>
      <c r="M462" s="53"/>
    </row>
    <row r="463" spans="1:13" ht="21" customHeight="1" outlineLevel="2">
      <c r="A463" s="121"/>
      <c r="B463" s="79"/>
      <c r="C463" s="44" t="s">
        <v>7</v>
      </c>
      <c r="D463" s="20">
        <v>0</v>
      </c>
      <c r="E463" s="20">
        <v>0</v>
      </c>
      <c r="F463" s="20">
        <v>0</v>
      </c>
      <c r="G463" s="6"/>
      <c r="H463" s="68"/>
      <c r="I463" s="123"/>
      <c r="J463" s="53"/>
      <c r="K463" s="53"/>
      <c r="L463" s="63"/>
      <c r="M463" s="53"/>
    </row>
    <row r="464" spans="1:13" ht="21" customHeight="1" outlineLevel="2">
      <c r="A464" s="121"/>
      <c r="B464" s="79"/>
      <c r="C464" s="44" t="s">
        <v>8</v>
      </c>
      <c r="D464" s="20">
        <v>0</v>
      </c>
      <c r="E464" s="20">
        <v>0</v>
      </c>
      <c r="F464" s="20">
        <v>0</v>
      </c>
      <c r="G464" s="6"/>
      <c r="H464" s="68"/>
      <c r="I464" s="123"/>
      <c r="J464" s="53"/>
      <c r="K464" s="53"/>
      <c r="L464" s="63"/>
      <c r="M464" s="53"/>
    </row>
    <row r="465" spans="1:13" ht="69.75" customHeight="1" outlineLevel="2">
      <c r="A465" s="121"/>
      <c r="B465" s="79"/>
      <c r="C465" s="44" t="s">
        <v>9</v>
      </c>
      <c r="D465" s="20">
        <v>0</v>
      </c>
      <c r="E465" s="20">
        <v>0</v>
      </c>
      <c r="F465" s="20">
        <v>0</v>
      </c>
      <c r="G465" s="6"/>
      <c r="H465" s="68"/>
      <c r="I465" s="124"/>
      <c r="J465" s="53"/>
      <c r="K465" s="53"/>
      <c r="L465" s="63"/>
      <c r="M465" s="53"/>
    </row>
    <row r="466" spans="1:13" ht="15.75" customHeight="1" outlineLevel="1">
      <c r="A466" s="54" t="s">
        <v>314</v>
      </c>
      <c r="B466" s="55" t="s">
        <v>322</v>
      </c>
      <c r="C466" s="44" t="s">
        <v>5</v>
      </c>
      <c r="D466" s="47">
        <f>SUM(D467:D470)</f>
        <v>0</v>
      </c>
      <c r="E466" s="47">
        <f>SUM(E467:E470)</f>
        <v>0</v>
      </c>
      <c r="F466" s="47">
        <f>SUM(F467:F470)</f>
        <v>0</v>
      </c>
      <c r="G466" s="6"/>
      <c r="H466" s="55"/>
      <c r="I466" s="43" t="s">
        <v>273</v>
      </c>
      <c r="J466" s="44">
        <f>J467+J468+J469</f>
        <v>8</v>
      </c>
      <c r="K466" s="63" t="s">
        <v>11</v>
      </c>
      <c r="L466" s="87"/>
      <c r="M466" s="87"/>
    </row>
    <row r="467" spans="1:13" ht="15.75" customHeight="1" outlineLevel="1">
      <c r="A467" s="54"/>
      <c r="B467" s="55"/>
      <c r="C467" s="44" t="s">
        <v>6</v>
      </c>
      <c r="D467" s="47">
        <f>D472+D477+D482+D487+D492</f>
        <v>0</v>
      </c>
      <c r="E467" s="47">
        <v>0</v>
      </c>
      <c r="F467" s="47">
        <v>0</v>
      </c>
      <c r="G467" s="6"/>
      <c r="H467" s="55"/>
      <c r="I467" s="43" t="s">
        <v>274</v>
      </c>
      <c r="J467" s="44">
        <v>3</v>
      </c>
      <c r="K467" s="63"/>
      <c r="L467" s="87"/>
      <c r="M467" s="87"/>
    </row>
    <row r="468" spans="1:13" ht="15.75" customHeight="1" outlineLevel="1">
      <c r="A468" s="54"/>
      <c r="B468" s="55"/>
      <c r="C468" s="44" t="s">
        <v>7</v>
      </c>
      <c r="D468" s="47">
        <f>D473+D478+D483+D488+D493</f>
        <v>0</v>
      </c>
      <c r="E468" s="47">
        <v>0</v>
      </c>
      <c r="F468" s="47">
        <v>0</v>
      </c>
      <c r="G468" s="6"/>
      <c r="H468" s="55"/>
      <c r="I468" s="43" t="s">
        <v>275</v>
      </c>
      <c r="J468" s="44">
        <v>4</v>
      </c>
      <c r="K468" s="63"/>
      <c r="L468" s="87"/>
      <c r="M468" s="87"/>
    </row>
    <row r="469" spans="1:13" ht="15.75" customHeight="1" outlineLevel="1">
      <c r="A469" s="54"/>
      <c r="B469" s="55"/>
      <c r="C469" s="44" t="s">
        <v>8</v>
      </c>
      <c r="D469" s="47">
        <f>D474+D479+D484+D489+D494</f>
        <v>0</v>
      </c>
      <c r="E469" s="47">
        <v>0</v>
      </c>
      <c r="F469" s="47">
        <v>0</v>
      </c>
      <c r="G469" s="6"/>
      <c r="H469" s="55"/>
      <c r="I469" s="43" t="s">
        <v>276</v>
      </c>
      <c r="J469" s="44">
        <v>1</v>
      </c>
      <c r="K469" s="63"/>
      <c r="L469" s="87"/>
      <c r="M469" s="87"/>
    </row>
    <row r="470" spans="1:13" ht="27" customHeight="1" outlineLevel="1">
      <c r="A470" s="54"/>
      <c r="B470" s="55"/>
      <c r="C470" s="44" t="s">
        <v>9</v>
      </c>
      <c r="D470" s="47">
        <f>D475+D480+D485+D490+D495</f>
        <v>0</v>
      </c>
      <c r="E470" s="47">
        <v>0</v>
      </c>
      <c r="F470" s="47">
        <v>0</v>
      </c>
      <c r="G470" s="6"/>
      <c r="H470" s="55"/>
      <c r="I470" s="43" t="s">
        <v>277</v>
      </c>
      <c r="J470" s="6">
        <f>(J467+0.5*J468)/J466</f>
        <v>0.625</v>
      </c>
      <c r="K470" s="63"/>
      <c r="L470" s="87"/>
      <c r="M470" s="87"/>
    </row>
    <row r="471" spans="1:13" ht="14.25" customHeight="1" outlineLevel="2">
      <c r="A471" s="54" t="s">
        <v>401</v>
      </c>
      <c r="B471" s="79" t="s">
        <v>286</v>
      </c>
      <c r="C471" s="44" t="s">
        <v>5</v>
      </c>
      <c r="D471" s="47">
        <f>SUM(D472:D475)</f>
        <v>0</v>
      </c>
      <c r="E471" s="47">
        <f>SUM(E472:E475)</f>
        <v>0</v>
      </c>
      <c r="F471" s="47">
        <f>SUM(F472:F475)</f>
        <v>0</v>
      </c>
      <c r="G471" s="6"/>
      <c r="H471" s="68" t="s">
        <v>333</v>
      </c>
      <c r="I471" s="68" t="s">
        <v>602</v>
      </c>
      <c r="J471" s="53" t="s">
        <v>551</v>
      </c>
      <c r="K471" s="53" t="s">
        <v>11</v>
      </c>
      <c r="L471" s="53" t="s">
        <v>431</v>
      </c>
      <c r="M471" s="53">
        <v>809</v>
      </c>
    </row>
    <row r="472" spans="1:13" ht="14.25" customHeight="1" outlineLevel="2">
      <c r="A472" s="54"/>
      <c r="B472" s="79"/>
      <c r="C472" s="44" t="s">
        <v>6</v>
      </c>
      <c r="D472" s="47">
        <v>0</v>
      </c>
      <c r="E472" s="47">
        <v>0</v>
      </c>
      <c r="F472" s="47">
        <v>0</v>
      </c>
      <c r="G472" s="6"/>
      <c r="H472" s="68"/>
      <c r="I472" s="68"/>
      <c r="J472" s="53"/>
      <c r="K472" s="53"/>
      <c r="L472" s="53"/>
      <c r="M472" s="53"/>
    </row>
    <row r="473" spans="1:13" ht="13.5" customHeight="1" outlineLevel="2">
      <c r="A473" s="54"/>
      <c r="B473" s="80"/>
      <c r="C473" s="44" t="s">
        <v>7</v>
      </c>
      <c r="D473" s="47">
        <v>0</v>
      </c>
      <c r="E473" s="47">
        <v>0</v>
      </c>
      <c r="F473" s="47">
        <v>0</v>
      </c>
      <c r="G473" s="6"/>
      <c r="H473" s="68"/>
      <c r="I473" s="68"/>
      <c r="J473" s="53"/>
      <c r="K473" s="53"/>
      <c r="L473" s="53"/>
      <c r="M473" s="53"/>
    </row>
    <row r="474" spans="1:13" ht="13.5" customHeight="1" outlineLevel="2">
      <c r="A474" s="54"/>
      <c r="B474" s="80"/>
      <c r="C474" s="44" t="s">
        <v>8</v>
      </c>
      <c r="D474" s="47">
        <v>0</v>
      </c>
      <c r="E474" s="47">
        <v>0</v>
      </c>
      <c r="F474" s="47">
        <v>0</v>
      </c>
      <c r="G474" s="6"/>
      <c r="H474" s="68"/>
      <c r="I474" s="68"/>
      <c r="J474" s="53"/>
      <c r="K474" s="53"/>
      <c r="L474" s="53"/>
      <c r="M474" s="53"/>
    </row>
    <row r="475" spans="1:13" ht="100.5" customHeight="1" outlineLevel="2">
      <c r="A475" s="54"/>
      <c r="B475" s="80"/>
      <c r="C475" s="44" t="s">
        <v>9</v>
      </c>
      <c r="D475" s="47">
        <v>0</v>
      </c>
      <c r="E475" s="47">
        <v>0</v>
      </c>
      <c r="F475" s="47">
        <v>0</v>
      </c>
      <c r="G475" s="6"/>
      <c r="H475" s="68"/>
      <c r="I475" s="68"/>
      <c r="J475" s="53"/>
      <c r="K475" s="53"/>
      <c r="L475" s="53"/>
      <c r="M475" s="53"/>
    </row>
    <row r="476" spans="1:13" ht="14.25" customHeight="1" outlineLevel="2">
      <c r="A476" s="54" t="s">
        <v>400</v>
      </c>
      <c r="B476" s="79" t="s">
        <v>287</v>
      </c>
      <c r="C476" s="44" t="s">
        <v>5</v>
      </c>
      <c r="D476" s="47">
        <f>SUM(D477:D480)</f>
        <v>0</v>
      </c>
      <c r="E476" s="47">
        <f>SUM(E477:E480)</f>
        <v>0</v>
      </c>
      <c r="F476" s="47">
        <f>SUM(F477:F480)</f>
        <v>0</v>
      </c>
      <c r="G476" s="6"/>
      <c r="H476" s="68" t="s">
        <v>93</v>
      </c>
      <c r="I476" s="68" t="s">
        <v>609</v>
      </c>
      <c r="J476" s="53" t="s">
        <v>548</v>
      </c>
      <c r="K476" s="53" t="s">
        <v>11</v>
      </c>
      <c r="L476" s="69"/>
      <c r="M476" s="53">
        <v>809</v>
      </c>
    </row>
    <row r="477" spans="1:13" ht="14.25" customHeight="1" outlineLevel="2">
      <c r="A477" s="54"/>
      <c r="B477" s="79"/>
      <c r="C477" s="44" t="s">
        <v>6</v>
      </c>
      <c r="D477" s="47">
        <v>0</v>
      </c>
      <c r="E477" s="47">
        <v>0</v>
      </c>
      <c r="F477" s="47">
        <v>0</v>
      </c>
      <c r="G477" s="6"/>
      <c r="H477" s="68"/>
      <c r="I477" s="68"/>
      <c r="J477" s="53"/>
      <c r="K477" s="53"/>
      <c r="L477" s="70"/>
      <c r="M477" s="53"/>
    </row>
    <row r="478" spans="1:13" ht="14.25" customHeight="1" outlineLevel="2">
      <c r="A478" s="54"/>
      <c r="B478" s="80"/>
      <c r="C478" s="44" t="s">
        <v>7</v>
      </c>
      <c r="D478" s="47">
        <v>0</v>
      </c>
      <c r="E478" s="47">
        <v>0</v>
      </c>
      <c r="F478" s="47">
        <v>0</v>
      </c>
      <c r="G478" s="6"/>
      <c r="H478" s="68"/>
      <c r="I478" s="68"/>
      <c r="J478" s="53"/>
      <c r="K478" s="53"/>
      <c r="L478" s="70"/>
      <c r="M478" s="53"/>
    </row>
    <row r="479" spans="1:13" ht="14.25" customHeight="1" outlineLevel="2">
      <c r="A479" s="54"/>
      <c r="B479" s="80"/>
      <c r="C479" s="44" t="s">
        <v>8</v>
      </c>
      <c r="D479" s="47">
        <v>0</v>
      </c>
      <c r="E479" s="47">
        <v>0</v>
      </c>
      <c r="F479" s="47">
        <v>0</v>
      </c>
      <c r="G479" s="6"/>
      <c r="H479" s="68"/>
      <c r="I479" s="68"/>
      <c r="J479" s="53"/>
      <c r="K479" s="53"/>
      <c r="L479" s="70"/>
      <c r="M479" s="53"/>
    </row>
    <row r="480" spans="1:13" ht="122.25" customHeight="1" outlineLevel="2">
      <c r="A480" s="54"/>
      <c r="B480" s="80"/>
      <c r="C480" s="44" t="s">
        <v>9</v>
      </c>
      <c r="D480" s="47">
        <v>0</v>
      </c>
      <c r="E480" s="47">
        <v>0</v>
      </c>
      <c r="F480" s="47">
        <v>0</v>
      </c>
      <c r="G480" s="6"/>
      <c r="H480" s="68"/>
      <c r="I480" s="68"/>
      <c r="J480" s="53"/>
      <c r="K480" s="53"/>
      <c r="L480" s="71"/>
      <c r="M480" s="53"/>
    </row>
    <row r="481" spans="1:13" ht="15" customHeight="1" outlineLevel="2">
      <c r="A481" s="54" t="s">
        <v>399</v>
      </c>
      <c r="B481" s="79" t="s">
        <v>288</v>
      </c>
      <c r="C481" s="44" t="s">
        <v>5</v>
      </c>
      <c r="D481" s="47">
        <f>SUM(D482:D485)</f>
        <v>0</v>
      </c>
      <c r="E481" s="47">
        <f>SUM(E482:E485)</f>
        <v>0</v>
      </c>
      <c r="F481" s="47">
        <f>SUM(F482:F485)</f>
        <v>0</v>
      </c>
      <c r="G481" s="6"/>
      <c r="H481" s="68" t="s">
        <v>94</v>
      </c>
      <c r="I481" s="68" t="s">
        <v>603</v>
      </c>
      <c r="J481" s="53" t="s">
        <v>551</v>
      </c>
      <c r="K481" s="53" t="s">
        <v>11</v>
      </c>
      <c r="L481" s="152" t="s">
        <v>431</v>
      </c>
      <c r="M481" s="53">
        <v>809</v>
      </c>
    </row>
    <row r="482" spans="1:13" ht="15" customHeight="1" outlineLevel="2">
      <c r="A482" s="54"/>
      <c r="B482" s="79"/>
      <c r="C482" s="44" t="s">
        <v>6</v>
      </c>
      <c r="D482" s="47">
        <v>0</v>
      </c>
      <c r="E482" s="47">
        <v>0</v>
      </c>
      <c r="F482" s="47">
        <v>0</v>
      </c>
      <c r="G482" s="6"/>
      <c r="H482" s="68"/>
      <c r="I482" s="68"/>
      <c r="J482" s="53"/>
      <c r="K482" s="53"/>
      <c r="L482" s="152"/>
      <c r="M482" s="53"/>
    </row>
    <row r="483" spans="1:13" ht="13.5" customHeight="1" outlineLevel="2">
      <c r="A483" s="54"/>
      <c r="B483" s="80"/>
      <c r="C483" s="44" t="s">
        <v>7</v>
      </c>
      <c r="D483" s="47">
        <v>0</v>
      </c>
      <c r="E483" s="47">
        <v>0</v>
      </c>
      <c r="F483" s="47">
        <v>0</v>
      </c>
      <c r="G483" s="6"/>
      <c r="H483" s="68"/>
      <c r="I483" s="68"/>
      <c r="J483" s="53"/>
      <c r="K483" s="53"/>
      <c r="L483" s="152"/>
      <c r="M483" s="53"/>
    </row>
    <row r="484" spans="1:13" ht="13.5" customHeight="1" outlineLevel="2">
      <c r="A484" s="54"/>
      <c r="B484" s="80"/>
      <c r="C484" s="44" t="s">
        <v>8</v>
      </c>
      <c r="D484" s="47">
        <v>0</v>
      </c>
      <c r="E484" s="47">
        <v>0</v>
      </c>
      <c r="F484" s="47">
        <v>0</v>
      </c>
      <c r="G484" s="6"/>
      <c r="H484" s="68"/>
      <c r="I484" s="68"/>
      <c r="J484" s="53"/>
      <c r="K484" s="53"/>
      <c r="L484" s="152"/>
      <c r="M484" s="53"/>
    </row>
    <row r="485" spans="1:13" ht="85.5" customHeight="1" outlineLevel="2">
      <c r="A485" s="54"/>
      <c r="B485" s="80"/>
      <c r="C485" s="44" t="s">
        <v>9</v>
      </c>
      <c r="D485" s="47">
        <v>0</v>
      </c>
      <c r="E485" s="47">
        <v>0</v>
      </c>
      <c r="F485" s="47">
        <v>0</v>
      </c>
      <c r="G485" s="6"/>
      <c r="H485" s="68"/>
      <c r="I485" s="68"/>
      <c r="J485" s="53"/>
      <c r="K485" s="53"/>
      <c r="L485" s="152"/>
      <c r="M485" s="53"/>
    </row>
    <row r="486" spans="1:13" ht="14.25" customHeight="1" outlineLevel="2">
      <c r="A486" s="54" t="s">
        <v>398</v>
      </c>
      <c r="B486" s="79" t="s">
        <v>289</v>
      </c>
      <c r="C486" s="44" t="s">
        <v>5</v>
      </c>
      <c r="D486" s="47">
        <f>SUM(D487:D490)</f>
        <v>0</v>
      </c>
      <c r="E486" s="47">
        <f>SUM(E487:E490)</f>
        <v>0</v>
      </c>
      <c r="F486" s="47">
        <f>SUM(F487:F490)</f>
        <v>0</v>
      </c>
      <c r="G486" s="6"/>
      <c r="H486" s="68" t="s">
        <v>95</v>
      </c>
      <c r="I486" s="68" t="s">
        <v>604</v>
      </c>
      <c r="J486" s="69" t="s">
        <v>548</v>
      </c>
      <c r="K486" s="53" t="s">
        <v>11</v>
      </c>
      <c r="L486" s="53"/>
      <c r="M486" s="53">
        <v>809</v>
      </c>
    </row>
    <row r="487" spans="1:13" ht="14.25" customHeight="1" outlineLevel="2">
      <c r="A487" s="54"/>
      <c r="B487" s="79"/>
      <c r="C487" s="44" t="s">
        <v>6</v>
      </c>
      <c r="D487" s="47">
        <v>0</v>
      </c>
      <c r="E487" s="47">
        <v>0</v>
      </c>
      <c r="F487" s="47">
        <v>0</v>
      </c>
      <c r="G487" s="6"/>
      <c r="H487" s="68"/>
      <c r="I487" s="68"/>
      <c r="J487" s="70"/>
      <c r="K487" s="53"/>
      <c r="L487" s="53"/>
      <c r="M487" s="53"/>
    </row>
    <row r="488" spans="1:13" ht="14.25" customHeight="1" outlineLevel="2">
      <c r="A488" s="54"/>
      <c r="B488" s="80"/>
      <c r="C488" s="44" t="s">
        <v>7</v>
      </c>
      <c r="D488" s="47">
        <v>0</v>
      </c>
      <c r="E488" s="47">
        <v>0</v>
      </c>
      <c r="F488" s="47">
        <v>0</v>
      </c>
      <c r="G488" s="6"/>
      <c r="H488" s="68"/>
      <c r="I488" s="68"/>
      <c r="J488" s="70"/>
      <c r="K488" s="53"/>
      <c r="L488" s="53"/>
      <c r="M488" s="53"/>
    </row>
    <row r="489" spans="1:13" ht="15" customHeight="1" outlineLevel="2">
      <c r="A489" s="54"/>
      <c r="B489" s="80"/>
      <c r="C489" s="44" t="s">
        <v>8</v>
      </c>
      <c r="D489" s="47">
        <v>0</v>
      </c>
      <c r="E489" s="47">
        <v>0</v>
      </c>
      <c r="F489" s="47">
        <v>0</v>
      </c>
      <c r="G489" s="6"/>
      <c r="H489" s="68"/>
      <c r="I489" s="68"/>
      <c r="J489" s="70"/>
      <c r="K489" s="53"/>
      <c r="L489" s="53"/>
      <c r="M489" s="53"/>
    </row>
    <row r="490" spans="1:13" ht="109.5" customHeight="1" outlineLevel="2">
      <c r="A490" s="54"/>
      <c r="B490" s="80"/>
      <c r="C490" s="44" t="s">
        <v>9</v>
      </c>
      <c r="D490" s="47">
        <v>0</v>
      </c>
      <c r="E490" s="47">
        <v>0</v>
      </c>
      <c r="F490" s="47">
        <v>0</v>
      </c>
      <c r="G490" s="6"/>
      <c r="H490" s="68"/>
      <c r="I490" s="68"/>
      <c r="J490" s="71"/>
      <c r="K490" s="53"/>
      <c r="L490" s="53"/>
      <c r="M490" s="53"/>
    </row>
    <row r="491" spans="1:13" ht="12.75" customHeight="1" outlineLevel="2">
      <c r="A491" s="54" t="s">
        <v>397</v>
      </c>
      <c r="B491" s="79" t="s">
        <v>96</v>
      </c>
      <c r="C491" s="44" t="s">
        <v>5</v>
      </c>
      <c r="D491" s="47">
        <f>SUM(D492:D495)</f>
        <v>0</v>
      </c>
      <c r="E491" s="47">
        <f>SUM(E492:E495)</f>
        <v>0</v>
      </c>
      <c r="F491" s="47">
        <f>SUM(F492:F495)</f>
        <v>0</v>
      </c>
      <c r="G491" s="6"/>
      <c r="H491" s="68" t="s">
        <v>97</v>
      </c>
      <c r="I491" s="68" t="s">
        <v>605</v>
      </c>
      <c r="J491" s="53" t="s">
        <v>551</v>
      </c>
      <c r="K491" s="53" t="s">
        <v>11</v>
      </c>
      <c r="L491" s="53" t="s">
        <v>431</v>
      </c>
      <c r="M491" s="53">
        <v>809</v>
      </c>
    </row>
    <row r="492" spans="1:13" ht="12.75" customHeight="1" outlineLevel="2">
      <c r="A492" s="54"/>
      <c r="B492" s="79"/>
      <c r="C492" s="44" t="s">
        <v>6</v>
      </c>
      <c r="D492" s="47">
        <v>0</v>
      </c>
      <c r="E492" s="47">
        <v>0</v>
      </c>
      <c r="F492" s="47">
        <v>0</v>
      </c>
      <c r="G492" s="6"/>
      <c r="H492" s="68"/>
      <c r="I492" s="68"/>
      <c r="J492" s="53"/>
      <c r="K492" s="53"/>
      <c r="L492" s="53"/>
      <c r="M492" s="53"/>
    </row>
    <row r="493" spans="1:13" ht="12.75" customHeight="1" outlineLevel="2">
      <c r="A493" s="54"/>
      <c r="B493" s="80"/>
      <c r="C493" s="44" t="s">
        <v>7</v>
      </c>
      <c r="D493" s="47">
        <v>0</v>
      </c>
      <c r="E493" s="47">
        <v>0</v>
      </c>
      <c r="F493" s="47">
        <v>0</v>
      </c>
      <c r="G493" s="6"/>
      <c r="H493" s="68"/>
      <c r="I493" s="68"/>
      <c r="J493" s="53"/>
      <c r="K493" s="53"/>
      <c r="L493" s="53"/>
      <c r="M493" s="53"/>
    </row>
    <row r="494" spans="1:13" ht="12.75" customHeight="1" outlineLevel="2">
      <c r="A494" s="54"/>
      <c r="B494" s="80"/>
      <c r="C494" s="44" t="s">
        <v>8</v>
      </c>
      <c r="D494" s="47">
        <v>0</v>
      </c>
      <c r="E494" s="47">
        <v>0</v>
      </c>
      <c r="F494" s="47">
        <v>0</v>
      </c>
      <c r="G494" s="6"/>
      <c r="H494" s="68"/>
      <c r="I494" s="68"/>
      <c r="J494" s="53"/>
      <c r="K494" s="53"/>
      <c r="L494" s="53"/>
      <c r="M494" s="53"/>
    </row>
    <row r="495" spans="1:13" ht="159" customHeight="1" outlineLevel="2">
      <c r="A495" s="54"/>
      <c r="B495" s="80"/>
      <c r="C495" s="44" t="s">
        <v>9</v>
      </c>
      <c r="D495" s="47">
        <v>0</v>
      </c>
      <c r="E495" s="47">
        <v>0</v>
      </c>
      <c r="F495" s="47">
        <v>0</v>
      </c>
      <c r="G495" s="6"/>
      <c r="H495" s="68"/>
      <c r="I495" s="68"/>
      <c r="J495" s="53"/>
      <c r="K495" s="53"/>
      <c r="L495" s="53"/>
      <c r="M495" s="53"/>
    </row>
    <row r="496" spans="1:13" ht="17.25" customHeight="1" outlineLevel="2">
      <c r="A496" s="54" t="s">
        <v>396</v>
      </c>
      <c r="B496" s="79" t="s">
        <v>290</v>
      </c>
      <c r="C496" s="44" t="s">
        <v>5</v>
      </c>
      <c r="D496" s="47">
        <f>SUM(D497:D500)</f>
        <v>0</v>
      </c>
      <c r="E496" s="47">
        <f>SUM(E497:E500)</f>
        <v>0</v>
      </c>
      <c r="F496" s="47">
        <f>SUM(F497:F500)</f>
        <v>0</v>
      </c>
      <c r="G496" s="6"/>
      <c r="H496" s="68" t="s">
        <v>291</v>
      </c>
      <c r="I496" s="68"/>
      <c r="J496" s="69" t="s">
        <v>558</v>
      </c>
      <c r="K496" s="53" t="s">
        <v>11</v>
      </c>
      <c r="L496" s="53" t="s">
        <v>606</v>
      </c>
      <c r="M496" s="53">
        <v>809</v>
      </c>
    </row>
    <row r="497" spans="1:13" ht="17.25" customHeight="1" outlineLevel="2">
      <c r="A497" s="54"/>
      <c r="B497" s="79"/>
      <c r="C497" s="44" t="s">
        <v>6</v>
      </c>
      <c r="D497" s="47">
        <v>0</v>
      </c>
      <c r="E497" s="47">
        <v>0</v>
      </c>
      <c r="F497" s="47">
        <v>0</v>
      </c>
      <c r="G497" s="6"/>
      <c r="H497" s="68"/>
      <c r="I497" s="68"/>
      <c r="J497" s="70"/>
      <c r="K497" s="53"/>
      <c r="L497" s="53"/>
      <c r="M497" s="53"/>
    </row>
    <row r="498" spans="1:13" ht="17.25" customHeight="1" outlineLevel="2">
      <c r="A498" s="54"/>
      <c r="B498" s="80"/>
      <c r="C498" s="44" t="s">
        <v>7</v>
      </c>
      <c r="D498" s="47">
        <v>0</v>
      </c>
      <c r="E498" s="47">
        <v>0</v>
      </c>
      <c r="F498" s="47">
        <v>0</v>
      </c>
      <c r="G498" s="6"/>
      <c r="H498" s="68"/>
      <c r="I498" s="68"/>
      <c r="J498" s="70"/>
      <c r="K498" s="53"/>
      <c r="L498" s="53"/>
      <c r="M498" s="53"/>
    </row>
    <row r="499" spans="1:13" ht="17.25" customHeight="1" outlineLevel="2">
      <c r="A499" s="54"/>
      <c r="B499" s="80"/>
      <c r="C499" s="44" t="s">
        <v>8</v>
      </c>
      <c r="D499" s="47">
        <v>0</v>
      </c>
      <c r="E499" s="47">
        <v>0</v>
      </c>
      <c r="F499" s="47">
        <v>0</v>
      </c>
      <c r="G499" s="6"/>
      <c r="H499" s="68"/>
      <c r="I499" s="68"/>
      <c r="J499" s="70"/>
      <c r="K499" s="53"/>
      <c r="L499" s="53"/>
      <c r="M499" s="53"/>
    </row>
    <row r="500" spans="1:13" ht="17.25" customHeight="1" outlineLevel="2">
      <c r="A500" s="54"/>
      <c r="B500" s="80"/>
      <c r="C500" s="44" t="s">
        <v>9</v>
      </c>
      <c r="D500" s="47">
        <v>0</v>
      </c>
      <c r="E500" s="47">
        <v>0</v>
      </c>
      <c r="F500" s="47">
        <v>0</v>
      </c>
      <c r="G500" s="6"/>
      <c r="H500" s="68"/>
      <c r="I500" s="68"/>
      <c r="J500" s="71"/>
      <c r="K500" s="53"/>
      <c r="L500" s="53"/>
      <c r="M500" s="53"/>
    </row>
    <row r="501" spans="1:13" ht="17.25" customHeight="1" outlineLevel="2">
      <c r="A501" s="54" t="s">
        <v>395</v>
      </c>
      <c r="B501" s="79" t="s">
        <v>292</v>
      </c>
      <c r="C501" s="44" t="s">
        <v>5</v>
      </c>
      <c r="D501" s="47">
        <f>SUM(D502:D505)</f>
        <v>0</v>
      </c>
      <c r="E501" s="47">
        <f>SUM(E502:E505)</f>
        <v>0</v>
      </c>
      <c r="F501" s="47">
        <f>SUM(F502:F505)</f>
        <v>0</v>
      </c>
      <c r="G501" s="6"/>
      <c r="H501" s="68" t="s">
        <v>293</v>
      </c>
      <c r="I501" s="68" t="s">
        <v>607</v>
      </c>
      <c r="J501" s="53" t="s">
        <v>551</v>
      </c>
      <c r="K501" s="53" t="s">
        <v>11</v>
      </c>
      <c r="L501" s="53" t="s">
        <v>431</v>
      </c>
      <c r="M501" s="53">
        <v>809</v>
      </c>
    </row>
    <row r="502" spans="1:13" ht="17.25" customHeight="1" outlineLevel="2">
      <c r="A502" s="54"/>
      <c r="B502" s="79"/>
      <c r="C502" s="44" t="s">
        <v>6</v>
      </c>
      <c r="D502" s="47">
        <v>0</v>
      </c>
      <c r="E502" s="47">
        <v>0</v>
      </c>
      <c r="F502" s="47">
        <v>0</v>
      </c>
      <c r="G502" s="6"/>
      <c r="H502" s="68"/>
      <c r="I502" s="68"/>
      <c r="J502" s="53"/>
      <c r="K502" s="53"/>
      <c r="L502" s="53"/>
      <c r="M502" s="53"/>
    </row>
    <row r="503" spans="1:13" ht="17.25" customHeight="1" outlineLevel="2">
      <c r="A503" s="54"/>
      <c r="B503" s="80"/>
      <c r="C503" s="44" t="s">
        <v>7</v>
      </c>
      <c r="D503" s="47">
        <v>0</v>
      </c>
      <c r="E503" s="47">
        <v>0</v>
      </c>
      <c r="F503" s="47">
        <v>0</v>
      </c>
      <c r="G503" s="6"/>
      <c r="H503" s="68"/>
      <c r="I503" s="68"/>
      <c r="J503" s="53"/>
      <c r="K503" s="53"/>
      <c r="L503" s="53"/>
      <c r="M503" s="53"/>
    </row>
    <row r="504" spans="1:13" ht="17.25" customHeight="1" outlineLevel="2">
      <c r="A504" s="54"/>
      <c r="B504" s="80"/>
      <c r="C504" s="44" t="s">
        <v>8</v>
      </c>
      <c r="D504" s="47">
        <v>0</v>
      </c>
      <c r="E504" s="47">
        <v>0</v>
      </c>
      <c r="F504" s="47">
        <v>0</v>
      </c>
      <c r="G504" s="6"/>
      <c r="H504" s="68"/>
      <c r="I504" s="68"/>
      <c r="J504" s="53"/>
      <c r="K504" s="53"/>
      <c r="L504" s="53"/>
      <c r="M504" s="53"/>
    </row>
    <row r="505" spans="1:13" ht="88.5" customHeight="1" outlineLevel="2">
      <c r="A505" s="54"/>
      <c r="B505" s="80"/>
      <c r="C505" s="44" t="s">
        <v>9</v>
      </c>
      <c r="D505" s="47">
        <v>0</v>
      </c>
      <c r="E505" s="47">
        <v>0</v>
      </c>
      <c r="F505" s="47">
        <v>0</v>
      </c>
      <c r="G505" s="6"/>
      <c r="H505" s="68"/>
      <c r="I505" s="68"/>
      <c r="J505" s="53"/>
      <c r="K505" s="53"/>
      <c r="L505" s="53"/>
      <c r="M505" s="53"/>
    </row>
    <row r="506" spans="1:13" ht="18" customHeight="1" outlineLevel="2">
      <c r="A506" s="54" t="s">
        <v>535</v>
      </c>
      <c r="B506" s="79" t="s">
        <v>294</v>
      </c>
      <c r="C506" s="44" t="s">
        <v>5</v>
      </c>
      <c r="D506" s="47">
        <f>SUM(D507:D510)</f>
        <v>0</v>
      </c>
      <c r="E506" s="47">
        <f>SUM(E507:E510)</f>
        <v>0</v>
      </c>
      <c r="F506" s="47">
        <f>SUM(F507:F510)</f>
        <v>0</v>
      </c>
      <c r="G506" s="6"/>
      <c r="H506" s="68" t="s">
        <v>295</v>
      </c>
      <c r="I506" s="68" t="s">
        <v>608</v>
      </c>
      <c r="J506" s="69" t="s">
        <v>548</v>
      </c>
      <c r="K506" s="53" t="s">
        <v>11</v>
      </c>
      <c r="L506" s="53"/>
      <c r="M506" s="53">
        <v>809</v>
      </c>
    </row>
    <row r="507" spans="1:13" ht="18" customHeight="1" outlineLevel="2">
      <c r="A507" s="54"/>
      <c r="B507" s="79"/>
      <c r="C507" s="44" t="s">
        <v>6</v>
      </c>
      <c r="D507" s="47">
        <v>0</v>
      </c>
      <c r="E507" s="47">
        <v>0</v>
      </c>
      <c r="F507" s="47">
        <v>0</v>
      </c>
      <c r="G507" s="6"/>
      <c r="H507" s="68"/>
      <c r="I507" s="68"/>
      <c r="J507" s="70"/>
      <c r="K507" s="53"/>
      <c r="L507" s="53"/>
      <c r="M507" s="53"/>
    </row>
    <row r="508" spans="1:13" ht="14.25" customHeight="1" outlineLevel="2">
      <c r="A508" s="54"/>
      <c r="B508" s="80"/>
      <c r="C508" s="44" t="s">
        <v>7</v>
      </c>
      <c r="D508" s="47">
        <v>0</v>
      </c>
      <c r="E508" s="47">
        <v>0</v>
      </c>
      <c r="F508" s="47">
        <v>0</v>
      </c>
      <c r="G508" s="6"/>
      <c r="H508" s="68"/>
      <c r="I508" s="68"/>
      <c r="J508" s="70"/>
      <c r="K508" s="53"/>
      <c r="L508" s="53"/>
      <c r="M508" s="53"/>
    </row>
    <row r="509" spans="1:13" ht="15.75" customHeight="1" outlineLevel="2">
      <c r="A509" s="54"/>
      <c r="B509" s="80"/>
      <c r="C509" s="44" t="s">
        <v>8</v>
      </c>
      <c r="D509" s="47">
        <v>0</v>
      </c>
      <c r="E509" s="47">
        <v>0</v>
      </c>
      <c r="F509" s="47">
        <v>0</v>
      </c>
      <c r="G509" s="6"/>
      <c r="H509" s="68"/>
      <c r="I509" s="68"/>
      <c r="J509" s="70"/>
      <c r="K509" s="53"/>
      <c r="L509" s="53"/>
      <c r="M509" s="53"/>
    </row>
    <row r="510" spans="1:13" ht="126.75" customHeight="1" outlineLevel="2">
      <c r="A510" s="54"/>
      <c r="B510" s="80"/>
      <c r="C510" s="44" t="s">
        <v>9</v>
      </c>
      <c r="D510" s="47">
        <v>0</v>
      </c>
      <c r="E510" s="47">
        <v>0</v>
      </c>
      <c r="F510" s="47">
        <v>0</v>
      </c>
      <c r="G510" s="6"/>
      <c r="H510" s="68"/>
      <c r="I510" s="68"/>
      <c r="J510" s="71"/>
      <c r="K510" s="53"/>
      <c r="L510" s="53"/>
      <c r="M510" s="53"/>
    </row>
    <row r="511" spans="1:13" ht="14.25" customHeight="1" outlineLevel="1">
      <c r="A511" s="54" t="s">
        <v>98</v>
      </c>
      <c r="B511" s="55" t="s">
        <v>100</v>
      </c>
      <c r="C511" s="44" t="s">
        <v>5</v>
      </c>
      <c r="D511" s="20">
        <f>D512+D513+D514+D515</f>
        <v>2810.4</v>
      </c>
      <c r="E511" s="20">
        <f>E512+E513+E514+E515</f>
        <v>2000</v>
      </c>
      <c r="F511" s="20">
        <f>F512+F513+F514+F515</f>
        <v>1668.3</v>
      </c>
      <c r="G511" s="21">
        <f>F511/D511</f>
        <v>0.59361656703672072</v>
      </c>
      <c r="H511" s="55"/>
      <c r="I511" s="43" t="s">
        <v>273</v>
      </c>
      <c r="J511" s="44">
        <f>J512+J513+J514</f>
        <v>7</v>
      </c>
      <c r="K511" s="63" t="s">
        <v>439</v>
      </c>
      <c r="L511" s="87"/>
      <c r="M511" s="87"/>
    </row>
    <row r="512" spans="1:13" ht="14.25" customHeight="1" outlineLevel="1">
      <c r="A512" s="54"/>
      <c r="B512" s="55"/>
      <c r="C512" s="44" t="s">
        <v>6</v>
      </c>
      <c r="D512" s="20">
        <f>D517+D537+D542+D522+D527+D532+D547</f>
        <v>2810.4</v>
      </c>
      <c r="E512" s="20">
        <f>E517+E537+E542+E522+E527+E532+E547</f>
        <v>2000</v>
      </c>
      <c r="F512" s="20">
        <f>F517+F537+F542+F522+F527+F532+F547</f>
        <v>1668.3</v>
      </c>
      <c r="G512" s="21">
        <f>F512/D512</f>
        <v>0.59361656703672072</v>
      </c>
      <c r="H512" s="55"/>
      <c r="I512" s="43" t="s">
        <v>274</v>
      </c>
      <c r="J512" s="44">
        <v>1</v>
      </c>
      <c r="K512" s="63"/>
      <c r="L512" s="87"/>
      <c r="M512" s="87"/>
    </row>
    <row r="513" spans="1:13" ht="14.25" customHeight="1" outlineLevel="1">
      <c r="A513" s="54"/>
      <c r="B513" s="55"/>
      <c r="C513" s="44" t="s">
        <v>7</v>
      </c>
      <c r="D513" s="20">
        <f t="shared" ref="D513:F515" si="43">D518+D538+D543+D523+D528+D533+D548</f>
        <v>0</v>
      </c>
      <c r="E513" s="20">
        <f t="shared" si="43"/>
        <v>0</v>
      </c>
      <c r="F513" s="20">
        <f t="shared" si="43"/>
        <v>0</v>
      </c>
      <c r="G513" s="21"/>
      <c r="H513" s="55"/>
      <c r="I513" s="43" t="s">
        <v>275</v>
      </c>
      <c r="J513" s="44">
        <v>4</v>
      </c>
      <c r="K513" s="63"/>
      <c r="L513" s="87"/>
      <c r="M513" s="87"/>
    </row>
    <row r="514" spans="1:13" ht="14.25" customHeight="1" outlineLevel="1">
      <c r="A514" s="54"/>
      <c r="B514" s="55"/>
      <c r="C514" s="44" t="s">
        <v>8</v>
      </c>
      <c r="D514" s="20">
        <f t="shared" si="43"/>
        <v>0</v>
      </c>
      <c r="E514" s="20">
        <f t="shared" si="43"/>
        <v>0</v>
      </c>
      <c r="F514" s="20">
        <f t="shared" si="43"/>
        <v>0</v>
      </c>
      <c r="G514" s="21"/>
      <c r="H514" s="55"/>
      <c r="I514" s="43" t="s">
        <v>276</v>
      </c>
      <c r="J514" s="44">
        <v>2</v>
      </c>
      <c r="K514" s="63"/>
      <c r="L514" s="87"/>
      <c r="M514" s="87"/>
    </row>
    <row r="515" spans="1:13" ht="14.25" customHeight="1" outlineLevel="1">
      <c r="A515" s="54"/>
      <c r="B515" s="55"/>
      <c r="C515" s="44" t="s">
        <v>9</v>
      </c>
      <c r="D515" s="20">
        <f t="shared" si="43"/>
        <v>0</v>
      </c>
      <c r="E515" s="20">
        <f t="shared" si="43"/>
        <v>0</v>
      </c>
      <c r="F515" s="20">
        <f t="shared" si="43"/>
        <v>0</v>
      </c>
      <c r="G515" s="21"/>
      <c r="H515" s="55"/>
      <c r="I515" s="43" t="s">
        <v>277</v>
      </c>
      <c r="J515" s="6">
        <f>(J512+0.5*J513)/J511</f>
        <v>0.42857142857142855</v>
      </c>
      <c r="K515" s="63"/>
      <c r="L515" s="87"/>
      <c r="M515" s="87"/>
    </row>
    <row r="516" spans="1:13" ht="15" customHeight="1" outlineLevel="2">
      <c r="A516" s="54" t="s">
        <v>99</v>
      </c>
      <c r="B516" s="85" t="s">
        <v>296</v>
      </c>
      <c r="C516" s="44" t="s">
        <v>5</v>
      </c>
      <c r="D516" s="20">
        <f>SUM(D517:D520)</f>
        <v>810.4</v>
      </c>
      <c r="E516" s="20">
        <f>SUM(E517:E520)</f>
        <v>0</v>
      </c>
      <c r="F516" s="20">
        <f>SUM(F517:F520)</f>
        <v>0</v>
      </c>
      <c r="G516" s="6">
        <f>F516/D516</f>
        <v>0</v>
      </c>
      <c r="H516" s="56" t="s">
        <v>101</v>
      </c>
      <c r="I516" s="56" t="s">
        <v>611</v>
      </c>
      <c r="J516" s="63" t="s">
        <v>558</v>
      </c>
      <c r="K516" s="63" t="s">
        <v>439</v>
      </c>
      <c r="L516" s="50" t="s">
        <v>612</v>
      </c>
      <c r="M516" s="63">
        <v>822</v>
      </c>
    </row>
    <row r="517" spans="1:13" ht="15" customHeight="1" outlineLevel="2">
      <c r="A517" s="54"/>
      <c r="B517" s="85"/>
      <c r="C517" s="44" t="s">
        <v>6</v>
      </c>
      <c r="D517" s="20">
        <v>810.4</v>
      </c>
      <c r="E517" s="20">
        <v>0</v>
      </c>
      <c r="F517" s="20">
        <v>0</v>
      </c>
      <c r="G517" s="6">
        <f>F517/D517</f>
        <v>0</v>
      </c>
      <c r="H517" s="56"/>
      <c r="I517" s="56"/>
      <c r="J517" s="63"/>
      <c r="K517" s="63"/>
      <c r="L517" s="51"/>
      <c r="M517" s="63"/>
    </row>
    <row r="518" spans="1:13" ht="13.5" customHeight="1" outlineLevel="2">
      <c r="A518" s="54"/>
      <c r="B518" s="85"/>
      <c r="C518" s="44" t="s">
        <v>7</v>
      </c>
      <c r="D518" s="20">
        <v>0</v>
      </c>
      <c r="E518" s="20">
        <v>0</v>
      </c>
      <c r="F518" s="20">
        <v>0</v>
      </c>
      <c r="G518" s="6"/>
      <c r="H518" s="56"/>
      <c r="I518" s="56"/>
      <c r="J518" s="63"/>
      <c r="K518" s="63"/>
      <c r="L518" s="51"/>
      <c r="M518" s="63"/>
    </row>
    <row r="519" spans="1:13" ht="13.5" customHeight="1" outlineLevel="2">
      <c r="A519" s="54"/>
      <c r="B519" s="85"/>
      <c r="C519" s="44" t="s">
        <v>8</v>
      </c>
      <c r="D519" s="20">
        <v>0</v>
      </c>
      <c r="E519" s="20">
        <v>0</v>
      </c>
      <c r="F519" s="20">
        <v>0</v>
      </c>
      <c r="G519" s="6"/>
      <c r="H519" s="56"/>
      <c r="I519" s="56"/>
      <c r="J519" s="63"/>
      <c r="K519" s="63"/>
      <c r="L519" s="51"/>
      <c r="M519" s="63"/>
    </row>
    <row r="520" spans="1:13" ht="13.5" customHeight="1" outlineLevel="2">
      <c r="A520" s="54"/>
      <c r="B520" s="85"/>
      <c r="C520" s="44" t="s">
        <v>9</v>
      </c>
      <c r="D520" s="20">
        <v>0</v>
      </c>
      <c r="E520" s="20">
        <v>0</v>
      </c>
      <c r="F520" s="20">
        <v>0</v>
      </c>
      <c r="G520" s="6"/>
      <c r="H520" s="56"/>
      <c r="I520" s="56"/>
      <c r="J520" s="63"/>
      <c r="K520" s="63"/>
      <c r="L520" s="52"/>
      <c r="M520" s="63"/>
    </row>
    <row r="521" spans="1:13" ht="13.5" customHeight="1" outlineLevel="2">
      <c r="A521" s="54" t="s">
        <v>258</v>
      </c>
      <c r="B521" s="85" t="s">
        <v>393</v>
      </c>
      <c r="C521" s="44" t="s">
        <v>5</v>
      </c>
      <c r="D521" s="47">
        <f>SUM(D522:D525)</f>
        <v>0</v>
      </c>
      <c r="E521" s="47">
        <v>0</v>
      </c>
      <c r="F521" s="47">
        <f>SUM(F522:F525)</f>
        <v>0</v>
      </c>
      <c r="G521" s="6"/>
      <c r="H521" s="56" t="s">
        <v>394</v>
      </c>
      <c r="I521" s="56"/>
      <c r="J521" s="63" t="s">
        <v>558</v>
      </c>
      <c r="K521" s="63" t="s">
        <v>439</v>
      </c>
      <c r="L521" s="64" t="s">
        <v>706</v>
      </c>
      <c r="M521" s="63">
        <v>822</v>
      </c>
    </row>
    <row r="522" spans="1:13" ht="13.5" customHeight="1" outlineLevel="2">
      <c r="A522" s="54"/>
      <c r="B522" s="85"/>
      <c r="C522" s="44" t="s">
        <v>6</v>
      </c>
      <c r="D522" s="47">
        <v>0</v>
      </c>
      <c r="E522" s="47">
        <v>0</v>
      </c>
      <c r="F522" s="47">
        <v>0</v>
      </c>
      <c r="G522" s="6"/>
      <c r="H522" s="56"/>
      <c r="I522" s="56"/>
      <c r="J522" s="63"/>
      <c r="K522" s="63"/>
      <c r="L522" s="65"/>
      <c r="M522" s="63"/>
    </row>
    <row r="523" spans="1:13" ht="13.5" customHeight="1" outlineLevel="2">
      <c r="A523" s="54"/>
      <c r="B523" s="85"/>
      <c r="C523" s="44" t="s">
        <v>7</v>
      </c>
      <c r="D523" s="47">
        <v>0</v>
      </c>
      <c r="E523" s="47">
        <v>0</v>
      </c>
      <c r="F523" s="47">
        <v>0</v>
      </c>
      <c r="G523" s="6"/>
      <c r="H523" s="56"/>
      <c r="I523" s="56"/>
      <c r="J523" s="63"/>
      <c r="K523" s="63"/>
      <c r="L523" s="65"/>
      <c r="M523" s="63"/>
    </row>
    <row r="524" spans="1:13" ht="13.5" customHeight="1" outlineLevel="2">
      <c r="A524" s="54"/>
      <c r="B524" s="85"/>
      <c r="C524" s="44" t="s">
        <v>8</v>
      </c>
      <c r="D524" s="47">
        <v>0</v>
      </c>
      <c r="E524" s="47">
        <v>0</v>
      </c>
      <c r="F524" s="47">
        <v>0</v>
      </c>
      <c r="G524" s="6"/>
      <c r="H524" s="56"/>
      <c r="I524" s="56"/>
      <c r="J524" s="63"/>
      <c r="K524" s="63"/>
      <c r="L524" s="65"/>
      <c r="M524" s="63"/>
    </row>
    <row r="525" spans="1:13" ht="63" customHeight="1" outlineLevel="2">
      <c r="A525" s="54"/>
      <c r="B525" s="85"/>
      <c r="C525" s="44" t="s">
        <v>9</v>
      </c>
      <c r="D525" s="47">
        <v>0</v>
      </c>
      <c r="E525" s="47">
        <v>0</v>
      </c>
      <c r="F525" s="47">
        <v>0</v>
      </c>
      <c r="G525" s="6"/>
      <c r="H525" s="56"/>
      <c r="I525" s="56"/>
      <c r="J525" s="63"/>
      <c r="K525" s="63"/>
      <c r="L525" s="66"/>
      <c r="M525" s="63"/>
    </row>
    <row r="526" spans="1:13" ht="13.5" customHeight="1" outlineLevel="2">
      <c r="A526" s="54" t="s">
        <v>107</v>
      </c>
      <c r="B526" s="85" t="s">
        <v>391</v>
      </c>
      <c r="C526" s="44" t="s">
        <v>5</v>
      </c>
      <c r="D526" s="47">
        <f>SUM(D527:D530)</f>
        <v>0</v>
      </c>
      <c r="E526" s="47">
        <f>SUM(E527:E530)</f>
        <v>0</v>
      </c>
      <c r="F526" s="47">
        <f>SUM(F527:F530)</f>
        <v>0</v>
      </c>
      <c r="G526" s="6"/>
      <c r="H526" s="56" t="s">
        <v>392</v>
      </c>
      <c r="I526" s="56" t="s">
        <v>614</v>
      </c>
      <c r="J526" s="63" t="s">
        <v>548</v>
      </c>
      <c r="K526" s="63" t="s">
        <v>439</v>
      </c>
      <c r="L526" s="57"/>
      <c r="M526" s="63">
        <v>822</v>
      </c>
    </row>
    <row r="527" spans="1:13" ht="13.5" customHeight="1" outlineLevel="2">
      <c r="A527" s="54"/>
      <c r="B527" s="85"/>
      <c r="C527" s="44" t="s">
        <v>6</v>
      </c>
      <c r="D527" s="47">
        <v>0</v>
      </c>
      <c r="E527" s="47">
        <v>0</v>
      </c>
      <c r="F527" s="47">
        <v>0</v>
      </c>
      <c r="G527" s="6"/>
      <c r="H527" s="56"/>
      <c r="I527" s="56"/>
      <c r="J527" s="63"/>
      <c r="K527" s="63"/>
      <c r="L527" s="58"/>
      <c r="M527" s="63"/>
    </row>
    <row r="528" spans="1:13" ht="13.5" customHeight="1" outlineLevel="2">
      <c r="A528" s="54"/>
      <c r="B528" s="85"/>
      <c r="C528" s="44" t="s">
        <v>7</v>
      </c>
      <c r="D528" s="47">
        <v>0</v>
      </c>
      <c r="E528" s="47">
        <v>0</v>
      </c>
      <c r="F528" s="47">
        <v>0</v>
      </c>
      <c r="G528" s="6"/>
      <c r="H528" s="56"/>
      <c r="I528" s="56"/>
      <c r="J528" s="63"/>
      <c r="K528" s="63"/>
      <c r="L528" s="58"/>
      <c r="M528" s="63"/>
    </row>
    <row r="529" spans="1:13" ht="13.5" customHeight="1" outlineLevel="2">
      <c r="A529" s="54"/>
      <c r="B529" s="85"/>
      <c r="C529" s="44" t="s">
        <v>8</v>
      </c>
      <c r="D529" s="47">
        <v>0</v>
      </c>
      <c r="E529" s="47">
        <v>0</v>
      </c>
      <c r="F529" s="47">
        <v>0</v>
      </c>
      <c r="G529" s="6"/>
      <c r="H529" s="56"/>
      <c r="I529" s="56"/>
      <c r="J529" s="63"/>
      <c r="K529" s="63"/>
      <c r="L529" s="58"/>
      <c r="M529" s="63"/>
    </row>
    <row r="530" spans="1:13" ht="51" customHeight="1" outlineLevel="2">
      <c r="A530" s="54"/>
      <c r="B530" s="85"/>
      <c r="C530" s="44" t="s">
        <v>9</v>
      </c>
      <c r="D530" s="47">
        <v>0</v>
      </c>
      <c r="E530" s="47">
        <v>0</v>
      </c>
      <c r="F530" s="47">
        <v>0</v>
      </c>
      <c r="G530" s="6"/>
      <c r="H530" s="56"/>
      <c r="I530" s="56"/>
      <c r="J530" s="63"/>
      <c r="K530" s="63"/>
      <c r="L530" s="59"/>
      <c r="M530" s="63"/>
    </row>
    <row r="531" spans="1:13" ht="13.5" customHeight="1" outlineLevel="2">
      <c r="A531" s="54" t="s">
        <v>222</v>
      </c>
      <c r="B531" s="85" t="s">
        <v>389</v>
      </c>
      <c r="C531" s="44" t="s">
        <v>5</v>
      </c>
      <c r="D531" s="47">
        <f>SUM(D532:D535)</f>
        <v>0</v>
      </c>
      <c r="E531" s="47">
        <f>SUM(E532:E535)</f>
        <v>0</v>
      </c>
      <c r="F531" s="47">
        <f>SUM(F532:F535)</f>
        <v>0</v>
      </c>
      <c r="G531" s="6"/>
      <c r="H531" s="56" t="s">
        <v>390</v>
      </c>
      <c r="I531" s="56" t="s">
        <v>613</v>
      </c>
      <c r="J531" s="53" t="s">
        <v>551</v>
      </c>
      <c r="K531" s="63" t="s">
        <v>439</v>
      </c>
      <c r="L531" s="64" t="s">
        <v>707</v>
      </c>
      <c r="M531" s="63">
        <v>822</v>
      </c>
    </row>
    <row r="532" spans="1:13" ht="13.5" customHeight="1" outlineLevel="2">
      <c r="A532" s="54"/>
      <c r="B532" s="85"/>
      <c r="C532" s="44" t="s">
        <v>6</v>
      </c>
      <c r="D532" s="47">
        <v>0</v>
      </c>
      <c r="E532" s="47">
        <v>0</v>
      </c>
      <c r="F532" s="47">
        <v>0</v>
      </c>
      <c r="G532" s="6"/>
      <c r="H532" s="56"/>
      <c r="I532" s="56"/>
      <c r="J532" s="53"/>
      <c r="K532" s="63"/>
      <c r="L532" s="65"/>
      <c r="M532" s="63"/>
    </row>
    <row r="533" spans="1:13" ht="13.5" customHeight="1" outlineLevel="2">
      <c r="A533" s="54"/>
      <c r="B533" s="85"/>
      <c r="C533" s="44" t="s">
        <v>7</v>
      </c>
      <c r="D533" s="47">
        <v>0</v>
      </c>
      <c r="E533" s="47">
        <v>0</v>
      </c>
      <c r="F533" s="47">
        <v>0</v>
      </c>
      <c r="G533" s="6"/>
      <c r="H533" s="56"/>
      <c r="I533" s="56"/>
      <c r="J533" s="53"/>
      <c r="K533" s="63"/>
      <c r="L533" s="65"/>
      <c r="M533" s="63"/>
    </row>
    <row r="534" spans="1:13" ht="13.5" customHeight="1" outlineLevel="2">
      <c r="A534" s="54"/>
      <c r="B534" s="85"/>
      <c r="C534" s="44" t="s">
        <v>8</v>
      </c>
      <c r="D534" s="47">
        <v>0</v>
      </c>
      <c r="E534" s="47">
        <v>0</v>
      </c>
      <c r="F534" s="47">
        <v>0</v>
      </c>
      <c r="G534" s="6"/>
      <c r="H534" s="56"/>
      <c r="I534" s="56"/>
      <c r="J534" s="53"/>
      <c r="K534" s="63"/>
      <c r="L534" s="65"/>
      <c r="M534" s="63"/>
    </row>
    <row r="535" spans="1:13" ht="16.5" customHeight="1" outlineLevel="2">
      <c r="A535" s="54"/>
      <c r="B535" s="85"/>
      <c r="C535" s="44" t="s">
        <v>9</v>
      </c>
      <c r="D535" s="47">
        <v>0</v>
      </c>
      <c r="E535" s="47">
        <v>0</v>
      </c>
      <c r="F535" s="47">
        <v>0</v>
      </c>
      <c r="G535" s="6"/>
      <c r="H535" s="56"/>
      <c r="I535" s="56"/>
      <c r="J535" s="53"/>
      <c r="K535" s="63"/>
      <c r="L535" s="66"/>
      <c r="M535" s="63"/>
    </row>
    <row r="536" spans="1:13" ht="13.5" customHeight="1" outlineLevel="2">
      <c r="A536" s="54" t="s">
        <v>223</v>
      </c>
      <c r="B536" s="55" t="s">
        <v>102</v>
      </c>
      <c r="C536" s="44" t="s">
        <v>5</v>
      </c>
      <c r="D536" s="20">
        <f>SUM(D537:D540)</f>
        <v>0</v>
      </c>
      <c r="E536" s="20">
        <f>SUM(E537:E540)</f>
        <v>0</v>
      </c>
      <c r="F536" s="20">
        <f>SUM(F537:F540)</f>
        <v>0</v>
      </c>
      <c r="G536" s="6"/>
      <c r="H536" s="56" t="s">
        <v>683</v>
      </c>
      <c r="I536" s="56" t="s">
        <v>615</v>
      </c>
      <c r="J536" s="53" t="s">
        <v>551</v>
      </c>
      <c r="K536" s="63" t="s">
        <v>439</v>
      </c>
      <c r="L536" s="50" t="s">
        <v>616</v>
      </c>
      <c r="M536" s="63">
        <v>822</v>
      </c>
    </row>
    <row r="537" spans="1:13" ht="13.5" customHeight="1" outlineLevel="2">
      <c r="A537" s="54"/>
      <c r="B537" s="55"/>
      <c r="C537" s="44" t="s">
        <v>6</v>
      </c>
      <c r="D537" s="20">
        <v>0</v>
      </c>
      <c r="E537" s="20">
        <v>0</v>
      </c>
      <c r="F537" s="20">
        <v>0</v>
      </c>
      <c r="G537" s="6"/>
      <c r="H537" s="56"/>
      <c r="I537" s="56"/>
      <c r="J537" s="53"/>
      <c r="K537" s="63"/>
      <c r="L537" s="51"/>
      <c r="M537" s="63"/>
    </row>
    <row r="538" spans="1:13" ht="13.5" customHeight="1" outlineLevel="2">
      <c r="A538" s="54"/>
      <c r="B538" s="55"/>
      <c r="C538" s="44" t="s">
        <v>7</v>
      </c>
      <c r="D538" s="20">
        <v>0</v>
      </c>
      <c r="E538" s="20">
        <v>0</v>
      </c>
      <c r="F538" s="20">
        <v>0</v>
      </c>
      <c r="G538" s="6"/>
      <c r="H538" s="56"/>
      <c r="I538" s="56"/>
      <c r="J538" s="53"/>
      <c r="K538" s="63"/>
      <c r="L538" s="51"/>
      <c r="M538" s="63"/>
    </row>
    <row r="539" spans="1:13" ht="13.5" customHeight="1" outlineLevel="2">
      <c r="A539" s="54"/>
      <c r="B539" s="55"/>
      <c r="C539" s="44" t="s">
        <v>8</v>
      </c>
      <c r="D539" s="20">
        <v>0</v>
      </c>
      <c r="E539" s="20">
        <v>0</v>
      </c>
      <c r="F539" s="20">
        <v>0</v>
      </c>
      <c r="G539" s="6"/>
      <c r="H539" s="56"/>
      <c r="I539" s="56"/>
      <c r="J539" s="53"/>
      <c r="K539" s="63"/>
      <c r="L539" s="51"/>
      <c r="M539" s="63"/>
    </row>
    <row r="540" spans="1:13" ht="63.75" customHeight="1" outlineLevel="2">
      <c r="A540" s="54"/>
      <c r="B540" s="55"/>
      <c r="C540" s="44" t="s">
        <v>9</v>
      </c>
      <c r="D540" s="20">
        <v>0</v>
      </c>
      <c r="E540" s="20">
        <v>0</v>
      </c>
      <c r="F540" s="20">
        <v>0</v>
      </c>
      <c r="G540" s="6"/>
      <c r="H540" s="56"/>
      <c r="I540" s="56"/>
      <c r="J540" s="53"/>
      <c r="K540" s="63"/>
      <c r="L540" s="52"/>
      <c r="M540" s="63"/>
    </row>
    <row r="541" spans="1:13" ht="13.5" customHeight="1" outlineLevel="2">
      <c r="A541" s="54" t="s">
        <v>224</v>
      </c>
      <c r="B541" s="55" t="s">
        <v>103</v>
      </c>
      <c r="C541" s="44" t="s">
        <v>5</v>
      </c>
      <c r="D541" s="47">
        <f>SUM(D542:D545)</f>
        <v>0</v>
      </c>
      <c r="E541" s="47">
        <f>SUM(E542:E545)</f>
        <v>0</v>
      </c>
      <c r="F541" s="47">
        <f>SUM(F542:F545)</f>
        <v>0</v>
      </c>
      <c r="G541" s="6"/>
      <c r="H541" s="56" t="s">
        <v>104</v>
      </c>
      <c r="I541" s="56" t="s">
        <v>610</v>
      </c>
      <c r="J541" s="53" t="s">
        <v>551</v>
      </c>
      <c r="K541" s="63" t="s">
        <v>439</v>
      </c>
      <c r="L541" s="53" t="s">
        <v>431</v>
      </c>
      <c r="M541" s="63">
        <v>822</v>
      </c>
    </row>
    <row r="542" spans="1:13" ht="13.5" customHeight="1" outlineLevel="2">
      <c r="A542" s="54"/>
      <c r="B542" s="55"/>
      <c r="C542" s="44" t="s">
        <v>6</v>
      </c>
      <c r="D542" s="47">
        <v>0</v>
      </c>
      <c r="E542" s="47">
        <v>0</v>
      </c>
      <c r="F542" s="47">
        <v>0</v>
      </c>
      <c r="G542" s="6"/>
      <c r="H542" s="56"/>
      <c r="I542" s="56"/>
      <c r="J542" s="53"/>
      <c r="K542" s="63"/>
      <c r="L542" s="53"/>
      <c r="M542" s="63"/>
    </row>
    <row r="543" spans="1:13" ht="13.5" customHeight="1" outlineLevel="2">
      <c r="A543" s="54"/>
      <c r="B543" s="55"/>
      <c r="C543" s="44" t="s">
        <v>7</v>
      </c>
      <c r="D543" s="47">
        <v>0</v>
      </c>
      <c r="E543" s="47">
        <v>0</v>
      </c>
      <c r="F543" s="47">
        <v>0</v>
      </c>
      <c r="G543" s="6"/>
      <c r="H543" s="56"/>
      <c r="I543" s="56"/>
      <c r="J543" s="53"/>
      <c r="K543" s="63"/>
      <c r="L543" s="53"/>
      <c r="M543" s="63"/>
    </row>
    <row r="544" spans="1:13" ht="13.5" customHeight="1" outlineLevel="2">
      <c r="A544" s="54"/>
      <c r="B544" s="55"/>
      <c r="C544" s="44" t="s">
        <v>8</v>
      </c>
      <c r="D544" s="47">
        <v>0</v>
      </c>
      <c r="E544" s="47">
        <v>0</v>
      </c>
      <c r="F544" s="47">
        <v>0</v>
      </c>
      <c r="G544" s="6"/>
      <c r="H544" s="56"/>
      <c r="I544" s="56"/>
      <c r="J544" s="53"/>
      <c r="K544" s="63"/>
      <c r="L544" s="53"/>
      <c r="M544" s="63"/>
    </row>
    <row r="545" spans="1:13" ht="13.5" customHeight="1" outlineLevel="2">
      <c r="A545" s="54"/>
      <c r="B545" s="55"/>
      <c r="C545" s="44" t="s">
        <v>9</v>
      </c>
      <c r="D545" s="47">
        <v>0</v>
      </c>
      <c r="E545" s="47">
        <v>0</v>
      </c>
      <c r="F545" s="47">
        <v>0</v>
      </c>
      <c r="G545" s="6"/>
      <c r="H545" s="56"/>
      <c r="I545" s="56"/>
      <c r="J545" s="53"/>
      <c r="K545" s="63"/>
      <c r="L545" s="53"/>
      <c r="M545" s="63"/>
    </row>
    <row r="546" spans="1:13" ht="13.5" customHeight="1" outlineLevel="2">
      <c r="A546" s="54" t="s">
        <v>472</v>
      </c>
      <c r="B546" s="55" t="s">
        <v>473</v>
      </c>
      <c r="C546" s="44" t="s">
        <v>5</v>
      </c>
      <c r="D546" s="20">
        <f>SUM(D547:D550)</f>
        <v>2000</v>
      </c>
      <c r="E546" s="20">
        <f>SUM(E547:E550)</f>
        <v>2000</v>
      </c>
      <c r="F546" s="20">
        <f>SUM(F547:F550)</f>
        <v>1668.3</v>
      </c>
      <c r="G546" s="6">
        <f>F546/D546</f>
        <v>0.83414999999999995</v>
      </c>
      <c r="H546" s="56" t="s">
        <v>474</v>
      </c>
      <c r="I546" s="56" t="s">
        <v>662</v>
      </c>
      <c r="J546" s="53" t="s">
        <v>551</v>
      </c>
      <c r="K546" s="63" t="s">
        <v>439</v>
      </c>
      <c r="L546" s="50" t="s">
        <v>663</v>
      </c>
      <c r="M546" s="63">
        <v>822</v>
      </c>
    </row>
    <row r="547" spans="1:13" ht="13.5" customHeight="1" outlineLevel="2">
      <c r="A547" s="54"/>
      <c r="B547" s="55"/>
      <c r="C547" s="44" t="s">
        <v>6</v>
      </c>
      <c r="D547" s="20">
        <v>2000</v>
      </c>
      <c r="E547" s="20">
        <v>2000</v>
      </c>
      <c r="F547" s="20">
        <v>1668.3</v>
      </c>
      <c r="G547" s="6">
        <f>F547/D547</f>
        <v>0.83414999999999995</v>
      </c>
      <c r="H547" s="56"/>
      <c r="I547" s="56"/>
      <c r="J547" s="53"/>
      <c r="K547" s="63"/>
      <c r="L547" s="51"/>
      <c r="M547" s="63"/>
    </row>
    <row r="548" spans="1:13" ht="13.5" customHeight="1" outlineLevel="2">
      <c r="A548" s="54"/>
      <c r="B548" s="55"/>
      <c r="C548" s="44" t="s">
        <v>7</v>
      </c>
      <c r="D548" s="20">
        <v>0</v>
      </c>
      <c r="E548" s="20">
        <v>0</v>
      </c>
      <c r="F548" s="20">
        <v>0</v>
      </c>
      <c r="G548" s="6"/>
      <c r="H548" s="56"/>
      <c r="I548" s="56"/>
      <c r="J548" s="53"/>
      <c r="K548" s="63"/>
      <c r="L548" s="51"/>
      <c r="M548" s="63"/>
    </row>
    <row r="549" spans="1:13" ht="13.5" customHeight="1" outlineLevel="2">
      <c r="A549" s="54"/>
      <c r="B549" s="55"/>
      <c r="C549" s="44" t="s">
        <v>8</v>
      </c>
      <c r="D549" s="20">
        <v>0</v>
      </c>
      <c r="E549" s="20">
        <v>0</v>
      </c>
      <c r="F549" s="20">
        <v>0</v>
      </c>
      <c r="G549" s="6"/>
      <c r="H549" s="56"/>
      <c r="I549" s="56"/>
      <c r="J549" s="53"/>
      <c r="K549" s="63"/>
      <c r="L549" s="51"/>
      <c r="M549" s="63"/>
    </row>
    <row r="550" spans="1:13" ht="52.5" customHeight="1" outlineLevel="2">
      <c r="A550" s="54"/>
      <c r="B550" s="55"/>
      <c r="C550" s="44" t="s">
        <v>9</v>
      </c>
      <c r="D550" s="20">
        <v>0</v>
      </c>
      <c r="E550" s="20">
        <v>0</v>
      </c>
      <c r="F550" s="20">
        <v>0</v>
      </c>
      <c r="G550" s="6"/>
      <c r="H550" s="56"/>
      <c r="I550" s="56"/>
      <c r="J550" s="53"/>
      <c r="K550" s="63"/>
      <c r="L550" s="52"/>
      <c r="M550" s="63"/>
    </row>
    <row r="551" spans="1:13" ht="13.5" customHeight="1" outlineLevel="1">
      <c r="A551" s="54" t="s">
        <v>109</v>
      </c>
      <c r="B551" s="55" t="s">
        <v>105</v>
      </c>
      <c r="C551" s="44" t="s">
        <v>5</v>
      </c>
      <c r="D551" s="20">
        <f>D552+D553+D554+D555</f>
        <v>23000.342080000002</v>
      </c>
      <c r="E551" s="20">
        <f>E552+E553+E554+E555</f>
        <v>19792.099999999999</v>
      </c>
      <c r="F551" s="20">
        <f>F552+F553+F554+F555</f>
        <v>19792.099999999999</v>
      </c>
      <c r="G551" s="21">
        <f>F551/D551</f>
        <v>0.860513288504968</v>
      </c>
      <c r="H551" s="55"/>
      <c r="I551" s="43" t="s">
        <v>273</v>
      </c>
      <c r="J551" s="44">
        <f>J552+J553+J554</f>
        <v>3</v>
      </c>
      <c r="K551" s="63" t="s">
        <v>439</v>
      </c>
      <c r="L551" s="87"/>
      <c r="M551" s="87"/>
    </row>
    <row r="552" spans="1:13" ht="13.5" customHeight="1" outlineLevel="1">
      <c r="A552" s="54"/>
      <c r="B552" s="55"/>
      <c r="C552" s="44" t="s">
        <v>6</v>
      </c>
      <c r="D552" s="20">
        <f>D562+D557+D567</f>
        <v>23000.342080000002</v>
      </c>
      <c r="E552" s="20">
        <f>E562+E557+E567</f>
        <v>19792.099999999999</v>
      </c>
      <c r="F552" s="20">
        <f>F562+F557+F567</f>
        <v>19792.099999999999</v>
      </c>
      <c r="G552" s="21">
        <f>F552/D552</f>
        <v>0.860513288504968</v>
      </c>
      <c r="H552" s="55"/>
      <c r="I552" s="43" t="s">
        <v>274</v>
      </c>
      <c r="J552" s="44">
        <v>1</v>
      </c>
      <c r="K552" s="63"/>
      <c r="L552" s="87"/>
      <c r="M552" s="87"/>
    </row>
    <row r="553" spans="1:13" ht="13.5" customHeight="1" outlineLevel="1">
      <c r="A553" s="54"/>
      <c r="B553" s="55"/>
      <c r="C553" s="44" t="s">
        <v>7</v>
      </c>
      <c r="D553" s="20">
        <f t="shared" ref="D553:F555" si="44">D563+D558+D568</f>
        <v>0</v>
      </c>
      <c r="E553" s="20">
        <f t="shared" si="44"/>
        <v>0</v>
      </c>
      <c r="F553" s="20">
        <f t="shared" si="44"/>
        <v>0</v>
      </c>
      <c r="G553" s="21"/>
      <c r="H553" s="55"/>
      <c r="I553" s="43" t="s">
        <v>275</v>
      </c>
      <c r="J553" s="44">
        <v>2</v>
      </c>
      <c r="K553" s="63"/>
      <c r="L553" s="87"/>
      <c r="M553" s="87"/>
    </row>
    <row r="554" spans="1:13" ht="13.5" customHeight="1" outlineLevel="1">
      <c r="A554" s="54"/>
      <c r="B554" s="55"/>
      <c r="C554" s="44" t="s">
        <v>8</v>
      </c>
      <c r="D554" s="20">
        <f t="shared" si="44"/>
        <v>0</v>
      </c>
      <c r="E554" s="20">
        <f t="shared" si="44"/>
        <v>0</v>
      </c>
      <c r="F554" s="20">
        <f t="shared" si="44"/>
        <v>0</v>
      </c>
      <c r="G554" s="21"/>
      <c r="H554" s="55"/>
      <c r="I554" s="43" t="s">
        <v>276</v>
      </c>
      <c r="J554" s="44">
        <v>0</v>
      </c>
      <c r="K554" s="63"/>
      <c r="L554" s="87"/>
      <c r="M554" s="87"/>
    </row>
    <row r="555" spans="1:13" ht="16.5" customHeight="1" outlineLevel="1">
      <c r="A555" s="54"/>
      <c r="B555" s="55"/>
      <c r="C555" s="44" t="s">
        <v>9</v>
      </c>
      <c r="D555" s="20">
        <f t="shared" si="44"/>
        <v>0</v>
      </c>
      <c r="E555" s="20">
        <f t="shared" si="44"/>
        <v>0</v>
      </c>
      <c r="F555" s="20">
        <f t="shared" si="44"/>
        <v>0</v>
      </c>
      <c r="G555" s="21"/>
      <c r="H555" s="55"/>
      <c r="I555" s="43" t="s">
        <v>277</v>
      </c>
      <c r="J555" s="6">
        <f>(J552+0.5*J553)/J551</f>
        <v>0.66666666666666663</v>
      </c>
      <c r="K555" s="63"/>
      <c r="L555" s="87"/>
      <c r="M555" s="87"/>
    </row>
    <row r="556" spans="1:13" ht="16.5" customHeight="1" outlineLevel="2">
      <c r="A556" s="54" t="s">
        <v>110</v>
      </c>
      <c r="B556" s="55" t="s">
        <v>298</v>
      </c>
      <c r="C556" s="44" t="s">
        <v>5</v>
      </c>
      <c r="D556" s="20">
        <f>SUM(D557:D560)</f>
        <v>10000</v>
      </c>
      <c r="E556" s="20">
        <f>SUM(E557:E560)</f>
        <v>10000</v>
      </c>
      <c r="F556" s="20">
        <f>SUM(F557:F560)</f>
        <v>10000</v>
      </c>
      <c r="G556" s="6">
        <f>F556/D556</f>
        <v>1</v>
      </c>
      <c r="H556" s="56" t="s">
        <v>471</v>
      </c>
      <c r="I556" s="56" t="s">
        <v>617</v>
      </c>
      <c r="J556" s="63" t="s">
        <v>548</v>
      </c>
      <c r="K556" s="63" t="s">
        <v>439</v>
      </c>
      <c r="L556" s="63"/>
      <c r="M556" s="63">
        <v>822</v>
      </c>
    </row>
    <row r="557" spans="1:13" ht="16.5" customHeight="1" outlineLevel="2">
      <c r="A557" s="54"/>
      <c r="B557" s="55"/>
      <c r="C557" s="44" t="s">
        <v>6</v>
      </c>
      <c r="D557" s="20">
        <v>10000</v>
      </c>
      <c r="E557" s="20">
        <v>10000</v>
      </c>
      <c r="F557" s="20">
        <v>10000</v>
      </c>
      <c r="G557" s="6">
        <f>F557/D557</f>
        <v>1</v>
      </c>
      <c r="H557" s="56"/>
      <c r="I557" s="56"/>
      <c r="J557" s="63"/>
      <c r="K557" s="63"/>
      <c r="L557" s="63"/>
      <c r="M557" s="63"/>
    </row>
    <row r="558" spans="1:13" ht="16.5" customHeight="1" outlineLevel="2">
      <c r="A558" s="54"/>
      <c r="B558" s="55"/>
      <c r="C558" s="44" t="s">
        <v>7</v>
      </c>
      <c r="D558" s="20">
        <v>0</v>
      </c>
      <c r="E558" s="20">
        <v>0</v>
      </c>
      <c r="F558" s="20">
        <v>0</v>
      </c>
      <c r="G558" s="6"/>
      <c r="H558" s="56"/>
      <c r="I558" s="56"/>
      <c r="J558" s="63"/>
      <c r="K558" s="63"/>
      <c r="L558" s="63"/>
      <c r="M558" s="63"/>
    </row>
    <row r="559" spans="1:13" ht="16.5" customHeight="1" outlineLevel="2">
      <c r="A559" s="54"/>
      <c r="B559" s="55"/>
      <c r="C559" s="44" t="s">
        <v>8</v>
      </c>
      <c r="D559" s="20">
        <v>0</v>
      </c>
      <c r="E559" s="20">
        <v>0</v>
      </c>
      <c r="F559" s="20">
        <v>0</v>
      </c>
      <c r="G559" s="6"/>
      <c r="H559" s="56"/>
      <c r="I559" s="56"/>
      <c r="J559" s="63"/>
      <c r="K559" s="63"/>
      <c r="L559" s="63"/>
      <c r="M559" s="63"/>
    </row>
    <row r="560" spans="1:13" ht="17.25" customHeight="1" outlineLevel="2">
      <c r="A560" s="54"/>
      <c r="B560" s="55"/>
      <c r="C560" s="44" t="s">
        <v>9</v>
      </c>
      <c r="D560" s="20">
        <v>0</v>
      </c>
      <c r="E560" s="20">
        <v>0</v>
      </c>
      <c r="F560" s="20">
        <v>0</v>
      </c>
      <c r="G560" s="6"/>
      <c r="H560" s="56"/>
      <c r="I560" s="56"/>
      <c r="J560" s="63"/>
      <c r="K560" s="63"/>
      <c r="L560" s="63"/>
      <c r="M560" s="63"/>
    </row>
    <row r="561" spans="1:13" ht="13.5" customHeight="1" outlineLevel="2">
      <c r="A561" s="54" t="s">
        <v>225</v>
      </c>
      <c r="B561" s="55" t="s">
        <v>106</v>
      </c>
      <c r="C561" s="44" t="s">
        <v>5</v>
      </c>
      <c r="D561" s="47">
        <f>SUM(D562:D565)</f>
        <v>0</v>
      </c>
      <c r="E561" s="47">
        <f>SUM(E562:E565)</f>
        <v>0</v>
      </c>
      <c r="F561" s="47">
        <f>SUM(F562:F565)</f>
        <v>0</v>
      </c>
      <c r="G561" s="6"/>
      <c r="H561" s="56" t="s">
        <v>104</v>
      </c>
      <c r="I561" s="56" t="s">
        <v>618</v>
      </c>
      <c r="J561" s="53" t="s">
        <v>551</v>
      </c>
      <c r="K561" s="63" t="s">
        <v>439</v>
      </c>
      <c r="L561" s="64" t="s">
        <v>431</v>
      </c>
      <c r="M561" s="63">
        <v>822</v>
      </c>
    </row>
    <row r="562" spans="1:13" ht="13.5" customHeight="1" outlineLevel="2">
      <c r="A562" s="54"/>
      <c r="B562" s="55"/>
      <c r="C562" s="44" t="s">
        <v>6</v>
      </c>
      <c r="D562" s="47">
        <v>0</v>
      </c>
      <c r="E562" s="47">
        <v>0</v>
      </c>
      <c r="F562" s="47">
        <v>0</v>
      </c>
      <c r="G562" s="6"/>
      <c r="H562" s="56"/>
      <c r="I562" s="56"/>
      <c r="J562" s="53"/>
      <c r="K562" s="63"/>
      <c r="L562" s="65"/>
      <c r="M562" s="63"/>
    </row>
    <row r="563" spans="1:13" ht="13.5" customHeight="1" outlineLevel="2">
      <c r="A563" s="54"/>
      <c r="B563" s="55"/>
      <c r="C563" s="44" t="s">
        <v>7</v>
      </c>
      <c r="D563" s="47">
        <v>0</v>
      </c>
      <c r="E563" s="47">
        <v>0</v>
      </c>
      <c r="F563" s="47">
        <v>0</v>
      </c>
      <c r="G563" s="6"/>
      <c r="H563" s="56"/>
      <c r="I563" s="56"/>
      <c r="J563" s="53"/>
      <c r="K563" s="63"/>
      <c r="L563" s="65"/>
      <c r="M563" s="63"/>
    </row>
    <row r="564" spans="1:13" ht="13.5" customHeight="1" outlineLevel="2">
      <c r="A564" s="54"/>
      <c r="B564" s="55"/>
      <c r="C564" s="44" t="s">
        <v>8</v>
      </c>
      <c r="D564" s="47">
        <v>0</v>
      </c>
      <c r="E564" s="47">
        <v>0</v>
      </c>
      <c r="F564" s="47">
        <v>0</v>
      </c>
      <c r="G564" s="6"/>
      <c r="H564" s="56"/>
      <c r="I564" s="56"/>
      <c r="J564" s="53"/>
      <c r="K564" s="63"/>
      <c r="L564" s="65"/>
      <c r="M564" s="63"/>
    </row>
    <row r="565" spans="1:13" ht="13.5" customHeight="1" outlineLevel="2">
      <c r="A565" s="54"/>
      <c r="B565" s="55"/>
      <c r="C565" s="44" t="s">
        <v>9</v>
      </c>
      <c r="D565" s="47">
        <v>0</v>
      </c>
      <c r="E565" s="47">
        <v>0</v>
      </c>
      <c r="F565" s="47">
        <v>0</v>
      </c>
      <c r="G565" s="6"/>
      <c r="H565" s="56"/>
      <c r="I565" s="56"/>
      <c r="J565" s="53"/>
      <c r="K565" s="63"/>
      <c r="L565" s="66"/>
      <c r="M565" s="63"/>
    </row>
    <row r="566" spans="1:13" ht="13.5" customHeight="1" outlineLevel="2">
      <c r="A566" s="54" t="s">
        <v>226</v>
      </c>
      <c r="B566" s="55" t="s">
        <v>470</v>
      </c>
      <c r="C566" s="44" t="s">
        <v>5</v>
      </c>
      <c r="D566" s="20">
        <f>SUM(D567:D570)</f>
        <v>13000.34208</v>
      </c>
      <c r="E566" s="20">
        <f>SUM(E567:E570)</f>
        <v>9792.1</v>
      </c>
      <c r="F566" s="20">
        <f>SUM(F567:F570)</f>
        <v>9792.1</v>
      </c>
      <c r="G566" s="6">
        <f>F566/D566</f>
        <v>0.75321864145900996</v>
      </c>
      <c r="H566" s="56" t="s">
        <v>708</v>
      </c>
      <c r="I566" s="56" t="s">
        <v>619</v>
      </c>
      <c r="J566" s="53" t="s">
        <v>551</v>
      </c>
      <c r="K566" s="63" t="s">
        <v>439</v>
      </c>
      <c r="L566" s="64" t="s">
        <v>664</v>
      </c>
      <c r="M566" s="63">
        <v>822</v>
      </c>
    </row>
    <row r="567" spans="1:13" ht="13.5" customHeight="1" outlineLevel="2">
      <c r="A567" s="54"/>
      <c r="B567" s="55"/>
      <c r="C567" s="44" t="s">
        <v>6</v>
      </c>
      <c r="D567" s="20">
        <v>13000.34208</v>
      </c>
      <c r="E567" s="20">
        <v>9792.1</v>
      </c>
      <c r="F567" s="20">
        <v>9792.1</v>
      </c>
      <c r="G567" s="6">
        <f>F567/D567</f>
        <v>0.75321864145900996</v>
      </c>
      <c r="H567" s="56"/>
      <c r="I567" s="56"/>
      <c r="J567" s="53"/>
      <c r="K567" s="63"/>
      <c r="L567" s="65"/>
      <c r="M567" s="63"/>
    </row>
    <row r="568" spans="1:13" ht="13.5" customHeight="1" outlineLevel="2">
      <c r="A568" s="54"/>
      <c r="B568" s="55"/>
      <c r="C568" s="44" t="s">
        <v>7</v>
      </c>
      <c r="D568" s="20">
        <v>0</v>
      </c>
      <c r="E568" s="20">
        <v>0</v>
      </c>
      <c r="F568" s="20">
        <v>0</v>
      </c>
      <c r="G568" s="6"/>
      <c r="H568" s="56"/>
      <c r="I568" s="56"/>
      <c r="J568" s="53"/>
      <c r="K568" s="63"/>
      <c r="L568" s="65"/>
      <c r="M568" s="63"/>
    </row>
    <row r="569" spans="1:13" ht="13.5" customHeight="1" outlineLevel="2">
      <c r="A569" s="54"/>
      <c r="B569" s="55"/>
      <c r="C569" s="44" t="s">
        <v>8</v>
      </c>
      <c r="D569" s="20">
        <v>0</v>
      </c>
      <c r="E569" s="20">
        <v>0</v>
      </c>
      <c r="F569" s="20">
        <v>0</v>
      </c>
      <c r="G569" s="6"/>
      <c r="H569" s="56"/>
      <c r="I569" s="56"/>
      <c r="J569" s="53"/>
      <c r="K569" s="63"/>
      <c r="L569" s="65"/>
      <c r="M569" s="63"/>
    </row>
    <row r="570" spans="1:13" ht="74.25" customHeight="1" outlineLevel="2">
      <c r="A570" s="54"/>
      <c r="B570" s="55"/>
      <c r="C570" s="44" t="s">
        <v>9</v>
      </c>
      <c r="D570" s="20">
        <v>0</v>
      </c>
      <c r="E570" s="20">
        <v>0</v>
      </c>
      <c r="F570" s="20">
        <v>0</v>
      </c>
      <c r="G570" s="6"/>
      <c r="H570" s="56"/>
      <c r="I570" s="56"/>
      <c r="J570" s="53"/>
      <c r="K570" s="63"/>
      <c r="L570" s="66"/>
      <c r="M570" s="63"/>
    </row>
    <row r="571" spans="1:13" ht="15" customHeight="1" outlineLevel="1">
      <c r="A571" s="54" t="s">
        <v>227</v>
      </c>
      <c r="B571" s="55" t="s">
        <v>108</v>
      </c>
      <c r="C571" s="44" t="s">
        <v>5</v>
      </c>
      <c r="D571" s="20">
        <f>D572+D573+D574+D575</f>
        <v>189129.66199999998</v>
      </c>
      <c r="E571" s="20">
        <f>E572+E573+E574+E575</f>
        <v>4847.97</v>
      </c>
      <c r="F571" s="20">
        <f>F572+F573+F574+F575</f>
        <v>4847.97</v>
      </c>
      <c r="G571" s="6">
        <f t="shared" ref="G571:G577" si="45">F571/D571</f>
        <v>2.5633049563637461E-2</v>
      </c>
      <c r="H571" s="55"/>
      <c r="I571" s="43" t="s">
        <v>273</v>
      </c>
      <c r="J571" s="44">
        <f>J572+J573+J574</f>
        <v>3</v>
      </c>
      <c r="K571" s="50" t="s">
        <v>469</v>
      </c>
      <c r="L571" s="155"/>
      <c r="M571" s="155"/>
    </row>
    <row r="572" spans="1:13" ht="15" customHeight="1" outlineLevel="1">
      <c r="A572" s="54"/>
      <c r="B572" s="55"/>
      <c r="C572" s="44" t="s">
        <v>6</v>
      </c>
      <c r="D572" s="20">
        <f>D577+D582+D587</f>
        <v>47636.405999999995</v>
      </c>
      <c r="E572" s="20">
        <f>E577+E582+E587</f>
        <v>1405.91</v>
      </c>
      <c r="F572" s="20">
        <f>F577+F582+F587</f>
        <v>1405.91</v>
      </c>
      <c r="G572" s="6">
        <f t="shared" si="45"/>
        <v>2.9513351615988833E-2</v>
      </c>
      <c r="H572" s="55"/>
      <c r="I572" s="43" t="s">
        <v>274</v>
      </c>
      <c r="J572" s="44">
        <v>0</v>
      </c>
      <c r="K572" s="51"/>
      <c r="L572" s="155"/>
      <c r="M572" s="155"/>
    </row>
    <row r="573" spans="1:13" ht="15" customHeight="1" outlineLevel="1">
      <c r="A573" s="54"/>
      <c r="B573" s="55"/>
      <c r="C573" s="44" t="s">
        <v>7</v>
      </c>
      <c r="D573" s="20">
        <f>D578+D583+D588</f>
        <v>120546.4</v>
      </c>
      <c r="E573" s="20">
        <f t="shared" ref="E573:F575" si="46">E578+E583+E588</f>
        <v>3442.06</v>
      </c>
      <c r="F573" s="20">
        <f t="shared" si="46"/>
        <v>3442.06</v>
      </c>
      <c r="G573" s="6">
        <f t="shared" si="45"/>
        <v>2.85538182807616E-2</v>
      </c>
      <c r="H573" s="55"/>
      <c r="I573" s="43" t="s">
        <v>275</v>
      </c>
      <c r="J573" s="44">
        <v>0</v>
      </c>
      <c r="K573" s="51"/>
      <c r="L573" s="155"/>
      <c r="M573" s="155"/>
    </row>
    <row r="574" spans="1:13" ht="15" customHeight="1" outlineLevel="1">
      <c r="A574" s="54"/>
      <c r="B574" s="55"/>
      <c r="C574" s="44" t="s">
        <v>8</v>
      </c>
      <c r="D574" s="20">
        <f>D579+D584+D589</f>
        <v>8602.8559999999998</v>
      </c>
      <c r="E574" s="20">
        <f t="shared" si="46"/>
        <v>0</v>
      </c>
      <c r="F574" s="20">
        <f t="shared" si="46"/>
        <v>0</v>
      </c>
      <c r="G574" s="6">
        <f t="shared" si="45"/>
        <v>0</v>
      </c>
      <c r="H574" s="55"/>
      <c r="I574" s="43" t="s">
        <v>276</v>
      </c>
      <c r="J574" s="44">
        <v>3</v>
      </c>
      <c r="K574" s="51"/>
      <c r="L574" s="155"/>
      <c r="M574" s="155"/>
    </row>
    <row r="575" spans="1:13" ht="21" customHeight="1" outlineLevel="1">
      <c r="A575" s="54"/>
      <c r="B575" s="55"/>
      <c r="C575" s="44" t="s">
        <v>9</v>
      </c>
      <c r="D575" s="20">
        <f>D580+D585+D590</f>
        <v>12344</v>
      </c>
      <c r="E575" s="20">
        <f t="shared" si="46"/>
        <v>0</v>
      </c>
      <c r="F575" s="20">
        <f t="shared" si="46"/>
        <v>0</v>
      </c>
      <c r="G575" s="6">
        <f t="shared" si="45"/>
        <v>0</v>
      </c>
      <c r="H575" s="55"/>
      <c r="I575" s="43" t="s">
        <v>277</v>
      </c>
      <c r="J575" s="6">
        <f>(J572+0.5*J573)/J571</f>
        <v>0</v>
      </c>
      <c r="K575" s="52"/>
      <c r="L575" s="155"/>
      <c r="M575" s="155"/>
    </row>
    <row r="576" spans="1:13" ht="16.5" customHeight="1" outlineLevel="2">
      <c r="A576" s="54" t="s">
        <v>297</v>
      </c>
      <c r="B576" s="55" t="s">
        <v>387</v>
      </c>
      <c r="C576" s="44" t="s">
        <v>5</v>
      </c>
      <c r="D576" s="47">
        <f>D577+D578+D579+D580</f>
        <v>19346</v>
      </c>
      <c r="E576" s="47">
        <f>E577+E578+E579+E580</f>
        <v>0</v>
      </c>
      <c r="F576" s="47">
        <f>F577+F578+F579+F580</f>
        <v>0</v>
      </c>
      <c r="G576" s="6">
        <f t="shared" si="45"/>
        <v>0</v>
      </c>
      <c r="H576" s="56" t="s">
        <v>388</v>
      </c>
      <c r="I576" s="56" t="s">
        <v>620</v>
      </c>
      <c r="J576" s="63" t="s">
        <v>558</v>
      </c>
      <c r="K576" s="50" t="s">
        <v>468</v>
      </c>
      <c r="L576" s="50" t="s">
        <v>621</v>
      </c>
      <c r="M576" s="53">
        <v>807</v>
      </c>
    </row>
    <row r="577" spans="1:13" ht="16.5" customHeight="1" outlineLevel="2">
      <c r="A577" s="54"/>
      <c r="B577" s="55"/>
      <c r="C577" s="44" t="s">
        <v>6</v>
      </c>
      <c r="D577" s="20">
        <v>3501</v>
      </c>
      <c r="E577" s="20">
        <v>0</v>
      </c>
      <c r="F577" s="20">
        <v>0</v>
      </c>
      <c r="G577" s="6">
        <f t="shared" si="45"/>
        <v>0</v>
      </c>
      <c r="H577" s="56"/>
      <c r="I577" s="56"/>
      <c r="J577" s="63"/>
      <c r="K577" s="51"/>
      <c r="L577" s="51"/>
      <c r="M577" s="53"/>
    </row>
    <row r="578" spans="1:13" ht="16.5" customHeight="1" outlineLevel="2">
      <c r="A578" s="54"/>
      <c r="B578" s="55"/>
      <c r="C578" s="44" t="s">
        <v>7</v>
      </c>
      <c r="D578" s="20">
        <v>0</v>
      </c>
      <c r="E578" s="20">
        <v>0</v>
      </c>
      <c r="F578" s="20">
        <v>0</v>
      </c>
      <c r="G578" s="6"/>
      <c r="H578" s="56"/>
      <c r="I578" s="56"/>
      <c r="J578" s="63"/>
      <c r="K578" s="51"/>
      <c r="L578" s="51"/>
      <c r="M578" s="53"/>
    </row>
    <row r="579" spans="1:13" ht="16.5" customHeight="1" outlineLevel="2">
      <c r="A579" s="54"/>
      <c r="B579" s="55"/>
      <c r="C579" s="44" t="s">
        <v>8</v>
      </c>
      <c r="D579" s="20">
        <v>3501</v>
      </c>
      <c r="E579" s="20">
        <v>0</v>
      </c>
      <c r="F579" s="20">
        <v>0</v>
      </c>
      <c r="G579" s="6">
        <f>F579/D579</f>
        <v>0</v>
      </c>
      <c r="H579" s="56"/>
      <c r="I579" s="56"/>
      <c r="J579" s="63"/>
      <c r="K579" s="51"/>
      <c r="L579" s="51"/>
      <c r="M579" s="53"/>
    </row>
    <row r="580" spans="1:13" ht="48.75" customHeight="1" outlineLevel="2">
      <c r="A580" s="54"/>
      <c r="B580" s="55"/>
      <c r="C580" s="44" t="s">
        <v>9</v>
      </c>
      <c r="D580" s="20">
        <v>12344</v>
      </c>
      <c r="E580" s="20">
        <v>0</v>
      </c>
      <c r="F580" s="20">
        <v>0</v>
      </c>
      <c r="G580" s="6">
        <f>F580/D580</f>
        <v>0</v>
      </c>
      <c r="H580" s="56"/>
      <c r="I580" s="56"/>
      <c r="J580" s="63"/>
      <c r="K580" s="52"/>
      <c r="L580" s="52"/>
      <c r="M580" s="53"/>
    </row>
    <row r="581" spans="1:13" ht="14.25" customHeight="1" outlineLevel="2">
      <c r="A581" s="54" t="s">
        <v>228</v>
      </c>
      <c r="B581" s="55" t="s">
        <v>466</v>
      </c>
      <c r="C581" s="44" t="s">
        <v>5</v>
      </c>
      <c r="D581" s="47">
        <f>D582+D583+D584+D585</f>
        <v>119084.507</v>
      </c>
      <c r="E581" s="47">
        <f>E582+E583+E584+E585</f>
        <v>4847.97</v>
      </c>
      <c r="F581" s="47">
        <f>F582+F583+F584+F585</f>
        <v>4847.97</v>
      </c>
      <c r="G581" s="6">
        <f>F581/D581</f>
        <v>4.0710333544900182E-2</v>
      </c>
      <c r="H581" s="56" t="s">
        <v>388</v>
      </c>
      <c r="I581" s="57" t="s">
        <v>622</v>
      </c>
      <c r="J581" s="60" t="s">
        <v>558</v>
      </c>
      <c r="K581" s="50" t="s">
        <v>467</v>
      </c>
      <c r="L581" s="60" t="s">
        <v>709</v>
      </c>
      <c r="M581" s="53">
        <v>807</v>
      </c>
    </row>
    <row r="582" spans="1:13" ht="14.25" customHeight="1" outlineLevel="2">
      <c r="A582" s="54"/>
      <c r="B582" s="55"/>
      <c r="C582" s="44" t="s">
        <v>6</v>
      </c>
      <c r="D582" s="20">
        <v>34534.506999999998</v>
      </c>
      <c r="E582" s="20">
        <v>1405.91</v>
      </c>
      <c r="F582" s="20">
        <v>1405.91</v>
      </c>
      <c r="G582" s="6">
        <f>F582/D582</f>
        <v>4.0710295936756825E-2</v>
      </c>
      <c r="H582" s="56"/>
      <c r="I582" s="58"/>
      <c r="J582" s="61"/>
      <c r="K582" s="51"/>
      <c r="L582" s="61"/>
      <c r="M582" s="53"/>
    </row>
    <row r="583" spans="1:13" ht="14.25" customHeight="1" outlineLevel="2">
      <c r="A583" s="54"/>
      <c r="B583" s="55"/>
      <c r="C583" s="44" t="s">
        <v>7</v>
      </c>
      <c r="D583" s="20">
        <v>84550</v>
      </c>
      <c r="E583" s="20">
        <v>3442.06</v>
      </c>
      <c r="F583" s="20">
        <v>3442.06</v>
      </c>
      <c r="G583" s="6">
        <f>F583/D583</f>
        <v>4.0710348905972797E-2</v>
      </c>
      <c r="H583" s="56"/>
      <c r="I583" s="58"/>
      <c r="J583" s="61"/>
      <c r="K583" s="51"/>
      <c r="L583" s="61"/>
      <c r="M583" s="53"/>
    </row>
    <row r="584" spans="1:13" ht="14.25" customHeight="1" outlineLevel="2">
      <c r="A584" s="54"/>
      <c r="B584" s="55"/>
      <c r="C584" s="44" t="s">
        <v>8</v>
      </c>
      <c r="D584" s="20">
        <v>0</v>
      </c>
      <c r="E584" s="20">
        <v>0</v>
      </c>
      <c r="F584" s="20">
        <v>0</v>
      </c>
      <c r="G584" s="6"/>
      <c r="H584" s="56"/>
      <c r="I584" s="58"/>
      <c r="J584" s="61"/>
      <c r="K584" s="51"/>
      <c r="L584" s="61"/>
      <c r="M584" s="53"/>
    </row>
    <row r="585" spans="1:13" ht="45" customHeight="1" outlineLevel="2">
      <c r="A585" s="54"/>
      <c r="B585" s="55"/>
      <c r="C585" s="44" t="s">
        <v>9</v>
      </c>
      <c r="D585" s="20">
        <v>0</v>
      </c>
      <c r="E585" s="20">
        <v>0</v>
      </c>
      <c r="F585" s="20">
        <v>0</v>
      </c>
      <c r="G585" s="6"/>
      <c r="H585" s="56"/>
      <c r="I585" s="59"/>
      <c r="J585" s="62"/>
      <c r="K585" s="52"/>
      <c r="L585" s="62"/>
      <c r="M585" s="53"/>
    </row>
    <row r="586" spans="1:13" ht="19.5" customHeight="1" outlineLevel="2">
      <c r="A586" s="54" t="s">
        <v>465</v>
      </c>
      <c r="B586" s="55" t="s">
        <v>463</v>
      </c>
      <c r="C586" s="44" t="s">
        <v>5</v>
      </c>
      <c r="D586" s="47">
        <f>D587+D588+D589+D590</f>
        <v>50699.154999999999</v>
      </c>
      <c r="E586" s="47">
        <f>E587+E588+E589+E590</f>
        <v>0</v>
      </c>
      <c r="F586" s="47">
        <f>F587+F588+F589+F590</f>
        <v>0</v>
      </c>
      <c r="G586" s="6">
        <f>F586/D586</f>
        <v>0</v>
      </c>
      <c r="H586" s="56" t="s">
        <v>464</v>
      </c>
      <c r="I586" s="56" t="s">
        <v>731</v>
      </c>
      <c r="J586" s="63" t="s">
        <v>558</v>
      </c>
      <c r="K586" s="50" t="s">
        <v>710</v>
      </c>
      <c r="L586" s="50" t="s">
        <v>669</v>
      </c>
      <c r="M586" s="53">
        <v>807</v>
      </c>
    </row>
    <row r="587" spans="1:13" ht="16.5" customHeight="1" outlineLevel="2">
      <c r="A587" s="54"/>
      <c r="B587" s="55"/>
      <c r="C587" s="44" t="s">
        <v>6</v>
      </c>
      <c r="D587" s="20">
        <v>9600.8989999999994</v>
      </c>
      <c r="E587" s="20">
        <v>0</v>
      </c>
      <c r="F587" s="20">
        <v>0</v>
      </c>
      <c r="G587" s="6">
        <f>F587/D587</f>
        <v>0</v>
      </c>
      <c r="H587" s="56"/>
      <c r="I587" s="56"/>
      <c r="J587" s="63"/>
      <c r="K587" s="51"/>
      <c r="L587" s="51"/>
      <c r="M587" s="53"/>
    </row>
    <row r="588" spans="1:13" ht="19.5" customHeight="1" outlineLevel="2">
      <c r="A588" s="54"/>
      <c r="B588" s="55"/>
      <c r="C588" s="44" t="s">
        <v>7</v>
      </c>
      <c r="D588" s="20">
        <v>35996.400000000001</v>
      </c>
      <c r="E588" s="20">
        <v>0</v>
      </c>
      <c r="F588" s="20">
        <v>0</v>
      </c>
      <c r="G588" s="6">
        <f>F588/D588</f>
        <v>0</v>
      </c>
      <c r="H588" s="56"/>
      <c r="I588" s="56"/>
      <c r="J588" s="63"/>
      <c r="K588" s="51"/>
      <c r="L588" s="51"/>
      <c r="M588" s="53"/>
    </row>
    <row r="589" spans="1:13" ht="19.5" customHeight="1" outlineLevel="2">
      <c r="A589" s="54"/>
      <c r="B589" s="55"/>
      <c r="C589" s="44" t="s">
        <v>8</v>
      </c>
      <c r="D589" s="20">
        <v>5101.8559999999998</v>
      </c>
      <c r="E589" s="20">
        <v>0</v>
      </c>
      <c r="F589" s="20">
        <v>0</v>
      </c>
      <c r="G589" s="6">
        <f>F589/D589</f>
        <v>0</v>
      </c>
      <c r="H589" s="56"/>
      <c r="I589" s="56"/>
      <c r="J589" s="63"/>
      <c r="K589" s="51"/>
      <c r="L589" s="51"/>
      <c r="M589" s="53"/>
    </row>
    <row r="590" spans="1:13" ht="55.5" customHeight="1" outlineLevel="2">
      <c r="A590" s="54"/>
      <c r="B590" s="55"/>
      <c r="C590" s="44" t="s">
        <v>9</v>
      </c>
      <c r="D590" s="20">
        <v>0</v>
      </c>
      <c r="E590" s="20">
        <v>0</v>
      </c>
      <c r="F590" s="20">
        <v>0</v>
      </c>
      <c r="G590" s="6"/>
      <c r="H590" s="56"/>
      <c r="I590" s="56"/>
      <c r="J590" s="63"/>
      <c r="K590" s="52"/>
      <c r="L590" s="52"/>
      <c r="M590" s="53"/>
    </row>
    <row r="591" spans="1:13" ht="14.25" customHeight="1" outlineLevel="1">
      <c r="A591" s="54" t="s">
        <v>229</v>
      </c>
      <c r="B591" s="55" t="s">
        <v>321</v>
      </c>
      <c r="C591" s="44" t="s">
        <v>5</v>
      </c>
      <c r="D591" s="20">
        <f>D593+D594+D595+D592</f>
        <v>0</v>
      </c>
      <c r="E591" s="20">
        <f>E593+E594+E595+E592</f>
        <v>0</v>
      </c>
      <c r="F591" s="20">
        <f>F593+F594+F595+F592</f>
        <v>0</v>
      </c>
      <c r="G591" s="21"/>
      <c r="H591" s="56"/>
      <c r="I591" s="43" t="s">
        <v>273</v>
      </c>
      <c r="J591" s="44">
        <f>J592+J593+J594</f>
        <v>2</v>
      </c>
      <c r="K591" s="53" t="s">
        <v>111</v>
      </c>
      <c r="L591" s="155"/>
      <c r="M591" s="155"/>
    </row>
    <row r="592" spans="1:13" ht="14.25" customHeight="1" outlineLevel="1">
      <c r="A592" s="54"/>
      <c r="B592" s="55"/>
      <c r="C592" s="44" t="s">
        <v>6</v>
      </c>
      <c r="D592" s="20">
        <f>D597+D602</f>
        <v>0</v>
      </c>
      <c r="E592" s="20">
        <f>E597+E602</f>
        <v>0</v>
      </c>
      <c r="F592" s="20">
        <f>F597+F602</f>
        <v>0</v>
      </c>
      <c r="G592" s="21"/>
      <c r="H592" s="56"/>
      <c r="I592" s="43" t="s">
        <v>274</v>
      </c>
      <c r="J592" s="44">
        <v>0</v>
      </c>
      <c r="K592" s="53"/>
      <c r="L592" s="155"/>
      <c r="M592" s="155"/>
    </row>
    <row r="593" spans="1:13" ht="14.25" customHeight="1" outlineLevel="1">
      <c r="A593" s="54"/>
      <c r="B593" s="55"/>
      <c r="C593" s="44" t="s">
        <v>7</v>
      </c>
      <c r="D593" s="20">
        <f t="shared" ref="D593:F595" si="47">D598+D603</f>
        <v>0</v>
      </c>
      <c r="E593" s="20">
        <f t="shared" si="47"/>
        <v>0</v>
      </c>
      <c r="F593" s="20">
        <f t="shared" si="47"/>
        <v>0</v>
      </c>
      <c r="G593" s="21"/>
      <c r="H593" s="80"/>
      <c r="I593" s="43" t="s">
        <v>275</v>
      </c>
      <c r="J593" s="44">
        <v>2</v>
      </c>
      <c r="K593" s="53"/>
      <c r="L593" s="155"/>
      <c r="M593" s="155"/>
    </row>
    <row r="594" spans="1:13" ht="14.25" customHeight="1" outlineLevel="1">
      <c r="A594" s="54"/>
      <c r="B594" s="55"/>
      <c r="C594" s="44" t="s">
        <v>8</v>
      </c>
      <c r="D594" s="20">
        <f t="shared" si="47"/>
        <v>0</v>
      </c>
      <c r="E594" s="20">
        <f t="shared" si="47"/>
        <v>0</v>
      </c>
      <c r="F594" s="20">
        <f t="shared" si="47"/>
        <v>0</v>
      </c>
      <c r="G594" s="21"/>
      <c r="H594" s="80"/>
      <c r="I594" s="43" t="s">
        <v>276</v>
      </c>
      <c r="J594" s="44">
        <v>0</v>
      </c>
      <c r="K594" s="53"/>
      <c r="L594" s="155"/>
      <c r="M594" s="155"/>
    </row>
    <row r="595" spans="1:13" ht="33.75" customHeight="1" outlineLevel="1">
      <c r="A595" s="54"/>
      <c r="B595" s="55"/>
      <c r="C595" s="44" t="s">
        <v>9</v>
      </c>
      <c r="D595" s="20">
        <f t="shared" si="47"/>
        <v>0</v>
      </c>
      <c r="E595" s="20">
        <f t="shared" si="47"/>
        <v>0</v>
      </c>
      <c r="F595" s="20">
        <f t="shared" si="47"/>
        <v>0</v>
      </c>
      <c r="G595" s="21"/>
      <c r="H595" s="80"/>
      <c r="I595" s="43" t="s">
        <v>277</v>
      </c>
      <c r="J595" s="6">
        <f>(J592+0.5*J593)/J591</f>
        <v>0.5</v>
      </c>
      <c r="K595" s="53"/>
      <c r="L595" s="155"/>
      <c r="M595" s="155"/>
    </row>
    <row r="596" spans="1:13" ht="12.75" customHeight="1" outlineLevel="2">
      <c r="A596" s="54" t="s">
        <v>230</v>
      </c>
      <c r="B596" s="55" t="s">
        <v>112</v>
      </c>
      <c r="C596" s="44" t="s">
        <v>5</v>
      </c>
      <c r="D596" s="47">
        <f>D597+D598+D599+D600</f>
        <v>0</v>
      </c>
      <c r="E596" s="47">
        <f>E597+E598+E599+E600</f>
        <v>0</v>
      </c>
      <c r="F596" s="47">
        <f>F597+F598+F599+F600</f>
        <v>0</v>
      </c>
      <c r="G596" s="6"/>
      <c r="H596" s="56" t="s">
        <v>113</v>
      </c>
      <c r="I596" s="99" t="s">
        <v>624</v>
      </c>
      <c r="J596" s="53" t="s">
        <v>551</v>
      </c>
      <c r="K596" s="53" t="s">
        <v>111</v>
      </c>
      <c r="L596" s="53" t="s">
        <v>431</v>
      </c>
      <c r="M596" s="53">
        <v>809</v>
      </c>
    </row>
    <row r="597" spans="1:13" ht="12.75" customHeight="1" outlineLevel="2">
      <c r="A597" s="54"/>
      <c r="B597" s="55"/>
      <c r="C597" s="44" t="s">
        <v>6</v>
      </c>
      <c r="D597" s="47">
        <f>SUM(E597:G597)</f>
        <v>0</v>
      </c>
      <c r="E597" s="47">
        <v>0</v>
      </c>
      <c r="F597" s="47">
        <v>0</v>
      </c>
      <c r="G597" s="6"/>
      <c r="H597" s="56"/>
      <c r="I597" s="99"/>
      <c r="J597" s="53"/>
      <c r="K597" s="53"/>
      <c r="L597" s="53"/>
      <c r="M597" s="53"/>
    </row>
    <row r="598" spans="1:13" ht="14.25" customHeight="1" outlineLevel="2">
      <c r="A598" s="54"/>
      <c r="B598" s="55"/>
      <c r="C598" s="44" t="s">
        <v>7</v>
      </c>
      <c r="D598" s="47">
        <f>SUM(E598:G598)</f>
        <v>0</v>
      </c>
      <c r="E598" s="47">
        <v>0</v>
      </c>
      <c r="F598" s="47">
        <v>0</v>
      </c>
      <c r="G598" s="6"/>
      <c r="H598" s="56"/>
      <c r="I598" s="99"/>
      <c r="J598" s="53"/>
      <c r="K598" s="53"/>
      <c r="L598" s="53"/>
      <c r="M598" s="53"/>
    </row>
    <row r="599" spans="1:13" ht="14.25" customHeight="1" outlineLevel="2">
      <c r="A599" s="54"/>
      <c r="B599" s="55"/>
      <c r="C599" s="44" t="s">
        <v>8</v>
      </c>
      <c r="D599" s="47">
        <f>SUM(E599:G599)</f>
        <v>0</v>
      </c>
      <c r="E599" s="47">
        <v>0</v>
      </c>
      <c r="F599" s="47">
        <v>0</v>
      </c>
      <c r="G599" s="6"/>
      <c r="H599" s="56"/>
      <c r="I599" s="99"/>
      <c r="J599" s="53"/>
      <c r="K599" s="53"/>
      <c r="L599" s="53"/>
      <c r="M599" s="53"/>
    </row>
    <row r="600" spans="1:13" ht="113.25" customHeight="1" outlineLevel="2">
      <c r="A600" s="54"/>
      <c r="B600" s="55"/>
      <c r="C600" s="44" t="s">
        <v>9</v>
      </c>
      <c r="D600" s="47">
        <f>SUM(E600:G600)</f>
        <v>0</v>
      </c>
      <c r="E600" s="47">
        <v>0</v>
      </c>
      <c r="F600" s="47">
        <v>0</v>
      </c>
      <c r="G600" s="6"/>
      <c r="H600" s="56"/>
      <c r="I600" s="99"/>
      <c r="J600" s="53"/>
      <c r="K600" s="53"/>
      <c r="L600" s="53"/>
      <c r="M600" s="53"/>
    </row>
    <row r="601" spans="1:13" ht="14.25" customHeight="1" outlineLevel="2">
      <c r="A601" s="54" t="s">
        <v>386</v>
      </c>
      <c r="B601" s="55" t="s">
        <v>331</v>
      </c>
      <c r="C601" s="44" t="s">
        <v>5</v>
      </c>
      <c r="D601" s="47">
        <f>D602+D603+D604+D605</f>
        <v>0</v>
      </c>
      <c r="E601" s="47">
        <f>E602+E603+E604+E605</f>
        <v>0</v>
      </c>
      <c r="F601" s="47">
        <f>F602+F603+F604+F605</f>
        <v>0</v>
      </c>
      <c r="G601" s="6"/>
      <c r="H601" s="56" t="s">
        <v>332</v>
      </c>
      <c r="I601" s="56" t="s">
        <v>625</v>
      </c>
      <c r="J601" s="53" t="s">
        <v>551</v>
      </c>
      <c r="K601" s="53" t="s">
        <v>111</v>
      </c>
      <c r="L601" s="53" t="s">
        <v>431</v>
      </c>
      <c r="M601" s="53">
        <v>809</v>
      </c>
    </row>
    <row r="602" spans="1:13" ht="14.25" customHeight="1" outlineLevel="2">
      <c r="A602" s="54"/>
      <c r="B602" s="55"/>
      <c r="C602" s="44" t="s">
        <v>6</v>
      </c>
      <c r="D602" s="47">
        <f>SUM(E602:G602)</f>
        <v>0</v>
      </c>
      <c r="E602" s="47">
        <v>0</v>
      </c>
      <c r="F602" s="47">
        <v>0</v>
      </c>
      <c r="G602" s="6"/>
      <c r="H602" s="56"/>
      <c r="I602" s="56"/>
      <c r="J602" s="53"/>
      <c r="K602" s="53"/>
      <c r="L602" s="53"/>
      <c r="M602" s="53"/>
    </row>
    <row r="603" spans="1:13" ht="14.25" customHeight="1" outlineLevel="2">
      <c r="A603" s="54"/>
      <c r="B603" s="55"/>
      <c r="C603" s="44" t="s">
        <v>7</v>
      </c>
      <c r="D603" s="47">
        <f>SUM(E603:G603)</f>
        <v>0</v>
      </c>
      <c r="E603" s="47">
        <v>0</v>
      </c>
      <c r="F603" s="47">
        <v>0</v>
      </c>
      <c r="G603" s="6"/>
      <c r="H603" s="56"/>
      <c r="I603" s="56"/>
      <c r="J603" s="53"/>
      <c r="K603" s="53"/>
      <c r="L603" s="53"/>
      <c r="M603" s="53"/>
    </row>
    <row r="604" spans="1:13" ht="14.25" customHeight="1" outlineLevel="2">
      <c r="A604" s="54"/>
      <c r="B604" s="55"/>
      <c r="C604" s="44" t="s">
        <v>8</v>
      </c>
      <c r="D604" s="47">
        <f>SUM(E604:G604)</f>
        <v>0</v>
      </c>
      <c r="E604" s="47">
        <v>0</v>
      </c>
      <c r="F604" s="47">
        <v>0</v>
      </c>
      <c r="G604" s="6"/>
      <c r="H604" s="56"/>
      <c r="I604" s="56"/>
      <c r="J604" s="53"/>
      <c r="K604" s="53"/>
      <c r="L604" s="53"/>
      <c r="M604" s="53"/>
    </row>
    <row r="605" spans="1:13" ht="96" customHeight="1" outlineLevel="2">
      <c r="A605" s="54"/>
      <c r="B605" s="55"/>
      <c r="C605" s="44" t="s">
        <v>9</v>
      </c>
      <c r="D605" s="47">
        <f>SUM(E605:G605)</f>
        <v>0</v>
      </c>
      <c r="E605" s="47">
        <v>0</v>
      </c>
      <c r="F605" s="47">
        <v>0</v>
      </c>
      <c r="G605" s="6"/>
      <c r="H605" s="56"/>
      <c r="I605" s="56"/>
      <c r="J605" s="53"/>
      <c r="K605" s="53"/>
      <c r="L605" s="53"/>
      <c r="M605" s="53"/>
    </row>
    <row r="606" spans="1:13" ht="15" customHeight="1" outlineLevel="1">
      <c r="A606" s="81" t="s">
        <v>231</v>
      </c>
      <c r="B606" s="55" t="s">
        <v>114</v>
      </c>
      <c r="C606" s="44" t="s">
        <v>5</v>
      </c>
      <c r="D606" s="47">
        <f>D607+D608+D609+D610</f>
        <v>787.65499999999997</v>
      </c>
      <c r="E606" s="47">
        <f>E607+E608+E609+E610</f>
        <v>376.68067000000002</v>
      </c>
      <c r="F606" s="47">
        <f>F607+F608+F609+F610</f>
        <v>376.68067000000002</v>
      </c>
      <c r="G606" s="6">
        <f>F606/D606</f>
        <v>0.47823053240314611</v>
      </c>
      <c r="H606" s="56"/>
      <c r="I606" s="43" t="s">
        <v>273</v>
      </c>
      <c r="J606" s="44">
        <f>J607+J608+J609</f>
        <v>1</v>
      </c>
      <c r="K606" s="53" t="s">
        <v>11</v>
      </c>
      <c r="L606" s="155"/>
      <c r="M606" s="155"/>
    </row>
    <row r="607" spans="1:13" ht="12" customHeight="1" outlineLevel="1">
      <c r="A607" s="81"/>
      <c r="B607" s="55"/>
      <c r="C607" s="44" t="s">
        <v>6</v>
      </c>
      <c r="D607" s="20">
        <f>D612</f>
        <v>787.65499999999997</v>
      </c>
      <c r="E607" s="20">
        <f>E612</f>
        <v>376.68067000000002</v>
      </c>
      <c r="F607" s="20">
        <f>F612</f>
        <v>376.68067000000002</v>
      </c>
      <c r="G607" s="6">
        <f>F607/D607</f>
        <v>0.47823053240314611</v>
      </c>
      <c r="H607" s="56"/>
      <c r="I607" s="43" t="s">
        <v>274</v>
      </c>
      <c r="J607" s="44">
        <v>0</v>
      </c>
      <c r="K607" s="53"/>
      <c r="L607" s="155"/>
      <c r="M607" s="155"/>
    </row>
    <row r="608" spans="1:13" ht="12" customHeight="1" outlineLevel="1">
      <c r="A608" s="81"/>
      <c r="B608" s="55"/>
      <c r="C608" s="44" t="s">
        <v>7</v>
      </c>
      <c r="D608" s="20">
        <f t="shared" ref="D608:F610" si="48">D613</f>
        <v>0</v>
      </c>
      <c r="E608" s="20">
        <f t="shared" si="48"/>
        <v>0</v>
      </c>
      <c r="F608" s="20">
        <f t="shared" si="48"/>
        <v>0</v>
      </c>
      <c r="G608" s="21"/>
      <c r="H608" s="56"/>
      <c r="I608" s="43" t="s">
        <v>275</v>
      </c>
      <c r="J608" s="44">
        <v>1</v>
      </c>
      <c r="K608" s="53"/>
      <c r="L608" s="155"/>
      <c r="M608" s="155"/>
    </row>
    <row r="609" spans="1:14" ht="15" customHeight="1" outlineLevel="1">
      <c r="A609" s="81"/>
      <c r="B609" s="55"/>
      <c r="C609" s="44" t="s">
        <v>8</v>
      </c>
      <c r="D609" s="20">
        <f t="shared" si="48"/>
        <v>0</v>
      </c>
      <c r="E609" s="20">
        <f t="shared" si="48"/>
        <v>0</v>
      </c>
      <c r="F609" s="20">
        <f t="shared" si="48"/>
        <v>0</v>
      </c>
      <c r="G609" s="21"/>
      <c r="H609" s="56"/>
      <c r="I609" s="43" t="s">
        <v>276</v>
      </c>
      <c r="J609" s="44">
        <v>0</v>
      </c>
      <c r="K609" s="53"/>
      <c r="L609" s="155"/>
      <c r="M609" s="155"/>
    </row>
    <row r="610" spans="1:14" ht="14.25" customHeight="1" outlineLevel="1">
      <c r="A610" s="81"/>
      <c r="B610" s="55"/>
      <c r="C610" s="44" t="s">
        <v>9</v>
      </c>
      <c r="D610" s="20">
        <f t="shared" si="48"/>
        <v>0</v>
      </c>
      <c r="E610" s="20">
        <f t="shared" si="48"/>
        <v>0</v>
      </c>
      <c r="F610" s="20">
        <f t="shared" si="48"/>
        <v>0</v>
      </c>
      <c r="G610" s="21"/>
      <c r="H610" s="56"/>
      <c r="I610" s="43" t="s">
        <v>277</v>
      </c>
      <c r="J610" s="6">
        <f>(J607+0.5*J608)/J606</f>
        <v>0.5</v>
      </c>
      <c r="K610" s="53"/>
      <c r="L610" s="155"/>
      <c r="M610" s="155"/>
    </row>
    <row r="611" spans="1:14" ht="12" customHeight="1" outlineLevel="2">
      <c r="A611" s="54" t="s">
        <v>232</v>
      </c>
      <c r="B611" s="55" t="s">
        <v>115</v>
      </c>
      <c r="C611" s="44" t="s">
        <v>5</v>
      </c>
      <c r="D611" s="47">
        <f>D612+D613+D614+D615</f>
        <v>787.65499999999997</v>
      </c>
      <c r="E611" s="47">
        <f>E612+E613+E614+E615</f>
        <v>376.68067000000002</v>
      </c>
      <c r="F611" s="47">
        <f>F612+F613+F614+F615</f>
        <v>376.68067000000002</v>
      </c>
      <c r="G611" s="6">
        <f>F611/D611</f>
        <v>0.47823053240314611</v>
      </c>
      <c r="H611" s="56" t="s">
        <v>116</v>
      </c>
      <c r="I611" s="76" t="s">
        <v>732</v>
      </c>
      <c r="J611" s="53" t="s">
        <v>551</v>
      </c>
      <c r="K611" s="63" t="s">
        <v>111</v>
      </c>
      <c r="L611" s="53" t="s">
        <v>431</v>
      </c>
      <c r="M611" s="53">
        <v>809</v>
      </c>
    </row>
    <row r="612" spans="1:14" ht="12" customHeight="1" outlineLevel="2">
      <c r="A612" s="54"/>
      <c r="B612" s="55"/>
      <c r="C612" s="44" t="s">
        <v>6</v>
      </c>
      <c r="D612" s="20">
        <v>787.65499999999997</v>
      </c>
      <c r="E612" s="20">
        <v>376.68067000000002</v>
      </c>
      <c r="F612" s="20">
        <v>376.68067000000002</v>
      </c>
      <c r="G612" s="6">
        <f>F612/D612</f>
        <v>0.47823053240314611</v>
      </c>
      <c r="H612" s="56"/>
      <c r="I612" s="77"/>
      <c r="J612" s="53"/>
      <c r="K612" s="63"/>
      <c r="L612" s="53"/>
      <c r="M612" s="53"/>
    </row>
    <row r="613" spans="1:14" ht="12" customHeight="1" outlineLevel="2">
      <c r="A613" s="54"/>
      <c r="B613" s="55"/>
      <c r="C613" s="44" t="s">
        <v>7</v>
      </c>
      <c r="D613" s="20">
        <v>0</v>
      </c>
      <c r="E613" s="20">
        <v>0</v>
      </c>
      <c r="F613" s="20">
        <v>0</v>
      </c>
      <c r="G613" s="6"/>
      <c r="H613" s="56"/>
      <c r="I613" s="77"/>
      <c r="J613" s="53"/>
      <c r="K613" s="63"/>
      <c r="L613" s="53"/>
      <c r="M613" s="53"/>
    </row>
    <row r="614" spans="1:14" ht="12" customHeight="1" outlineLevel="2">
      <c r="A614" s="54"/>
      <c r="B614" s="55"/>
      <c r="C614" s="44" t="s">
        <v>8</v>
      </c>
      <c r="D614" s="20">
        <v>0</v>
      </c>
      <c r="E614" s="20">
        <v>0</v>
      </c>
      <c r="F614" s="20">
        <v>0</v>
      </c>
      <c r="G614" s="6"/>
      <c r="H614" s="56"/>
      <c r="I614" s="77"/>
      <c r="J614" s="53"/>
      <c r="K614" s="63"/>
      <c r="L614" s="53"/>
      <c r="M614" s="53"/>
    </row>
    <row r="615" spans="1:14" ht="69" customHeight="1" outlineLevel="2">
      <c r="A615" s="54"/>
      <c r="B615" s="55"/>
      <c r="C615" s="44" t="s">
        <v>9</v>
      </c>
      <c r="D615" s="20">
        <v>0</v>
      </c>
      <c r="E615" s="20">
        <v>0</v>
      </c>
      <c r="F615" s="20">
        <v>0</v>
      </c>
      <c r="G615" s="6"/>
      <c r="H615" s="56"/>
      <c r="I615" s="78"/>
      <c r="J615" s="53"/>
      <c r="K615" s="63"/>
      <c r="L615" s="53"/>
      <c r="M615" s="53"/>
    </row>
    <row r="616" spans="1:14" ht="18" customHeight="1" outlineLevel="1">
      <c r="A616" s="54" t="s">
        <v>233</v>
      </c>
      <c r="B616" s="55" t="s">
        <v>385</v>
      </c>
      <c r="C616" s="44" t="s">
        <v>5</v>
      </c>
      <c r="D616" s="47">
        <f>D617+D618+D619+D620</f>
        <v>0</v>
      </c>
      <c r="E616" s="47">
        <f>E617+E618+E619+E620</f>
        <v>0</v>
      </c>
      <c r="F616" s="47">
        <f>F617+F618+F619+F620</f>
        <v>0</v>
      </c>
      <c r="G616" s="6"/>
      <c r="H616" s="56" t="s">
        <v>711</v>
      </c>
      <c r="I616" s="99" t="s">
        <v>679</v>
      </c>
      <c r="J616" s="50" t="s">
        <v>551</v>
      </c>
      <c r="K616" s="63" t="s">
        <v>678</v>
      </c>
      <c r="L616" s="63" t="s">
        <v>431</v>
      </c>
      <c r="M616" s="53">
        <v>809</v>
      </c>
    </row>
    <row r="617" spans="1:14" ht="18" customHeight="1" outlineLevel="1">
      <c r="A617" s="54"/>
      <c r="B617" s="55"/>
      <c r="C617" s="44" t="s">
        <v>6</v>
      </c>
      <c r="D617" s="47">
        <f>SUM(E617:G617)</f>
        <v>0</v>
      </c>
      <c r="E617" s="47">
        <v>0</v>
      </c>
      <c r="F617" s="47">
        <v>0</v>
      </c>
      <c r="G617" s="6"/>
      <c r="H617" s="56"/>
      <c r="I617" s="99"/>
      <c r="J617" s="51"/>
      <c r="K617" s="63"/>
      <c r="L617" s="63"/>
      <c r="M617" s="53"/>
    </row>
    <row r="618" spans="1:14" ht="18" customHeight="1" outlineLevel="1">
      <c r="A618" s="54"/>
      <c r="B618" s="55"/>
      <c r="C618" s="44" t="s">
        <v>7</v>
      </c>
      <c r="D618" s="47">
        <f>SUM(E618:G618)</f>
        <v>0</v>
      </c>
      <c r="E618" s="47">
        <v>0</v>
      </c>
      <c r="F618" s="47">
        <v>0</v>
      </c>
      <c r="G618" s="6"/>
      <c r="H618" s="56"/>
      <c r="I618" s="99"/>
      <c r="J618" s="51"/>
      <c r="K618" s="63"/>
      <c r="L618" s="63"/>
      <c r="M618" s="53"/>
    </row>
    <row r="619" spans="1:14" ht="18" customHeight="1" outlineLevel="1">
      <c r="A619" s="54"/>
      <c r="B619" s="55"/>
      <c r="C619" s="44" t="s">
        <v>8</v>
      </c>
      <c r="D619" s="47">
        <f>SUM(E619:G619)</f>
        <v>0</v>
      </c>
      <c r="E619" s="47">
        <v>0</v>
      </c>
      <c r="F619" s="47">
        <v>0</v>
      </c>
      <c r="G619" s="6"/>
      <c r="H619" s="56"/>
      <c r="I619" s="99"/>
      <c r="J619" s="51"/>
      <c r="K619" s="63"/>
      <c r="L619" s="63"/>
      <c r="M619" s="53"/>
    </row>
    <row r="620" spans="1:14" ht="29.25" customHeight="1" outlineLevel="1">
      <c r="A620" s="54"/>
      <c r="B620" s="55"/>
      <c r="C620" s="44" t="s">
        <v>9</v>
      </c>
      <c r="D620" s="47">
        <f>SUM(E620:G620)</f>
        <v>0</v>
      </c>
      <c r="E620" s="47">
        <v>0</v>
      </c>
      <c r="F620" s="47">
        <v>0</v>
      </c>
      <c r="G620" s="6"/>
      <c r="H620" s="56"/>
      <c r="I620" s="99"/>
      <c r="J620" s="52"/>
      <c r="K620" s="63"/>
      <c r="L620" s="63"/>
      <c r="M620" s="53"/>
    </row>
    <row r="621" spans="1:14" ht="15" customHeight="1">
      <c r="A621" s="54" t="s">
        <v>117</v>
      </c>
      <c r="B621" s="67" t="s">
        <v>118</v>
      </c>
      <c r="C621" s="44" t="s">
        <v>5</v>
      </c>
      <c r="D621" s="47">
        <f>D622+D623+D624+D625</f>
        <v>7460</v>
      </c>
      <c r="E621" s="47">
        <f>E622+E623+E624+E625</f>
        <v>1900</v>
      </c>
      <c r="F621" s="47">
        <f>F622+F623+F624+F625</f>
        <v>1023</v>
      </c>
      <c r="G621" s="6">
        <f>F621/D621</f>
        <v>0.13713136729222519</v>
      </c>
      <c r="H621" s="73"/>
      <c r="I621" s="43" t="s">
        <v>273</v>
      </c>
      <c r="J621" s="44">
        <f>J622+J623+J624</f>
        <v>31</v>
      </c>
      <c r="K621" s="63" t="s">
        <v>462</v>
      </c>
      <c r="L621" s="87"/>
      <c r="M621" s="87"/>
      <c r="N621" s="7">
        <f>SUM(N622:N624)</f>
        <v>31</v>
      </c>
    </row>
    <row r="622" spans="1:14" ht="15" customHeight="1">
      <c r="A622" s="54"/>
      <c r="B622" s="67"/>
      <c r="C622" s="44" t="s">
        <v>6</v>
      </c>
      <c r="D622" s="47">
        <f t="shared" ref="D622:F625" si="49">D627+D667+D682+D702+D722+D747+D762+D787+D802+D818</f>
        <v>7460</v>
      </c>
      <c r="E622" s="47">
        <f t="shared" si="49"/>
        <v>1900</v>
      </c>
      <c r="F622" s="47">
        <f t="shared" si="49"/>
        <v>1023</v>
      </c>
      <c r="G622" s="6">
        <f>F622/D622</f>
        <v>0.13713136729222519</v>
      </c>
      <c r="H622" s="73"/>
      <c r="I622" s="43" t="s">
        <v>274</v>
      </c>
      <c r="J622" s="44">
        <f>J627+J667+J682+J702+J722+J747+J762+J787+J802+J818</f>
        <v>10</v>
      </c>
      <c r="K622" s="63"/>
      <c r="L622" s="87"/>
      <c r="M622" s="87"/>
      <c r="N622" s="49">
        <f>COUNTIF(J626:J831,"да")</f>
        <v>10</v>
      </c>
    </row>
    <row r="623" spans="1:14" ht="15" customHeight="1">
      <c r="A623" s="54"/>
      <c r="B623" s="67"/>
      <c r="C623" s="44" t="s">
        <v>7</v>
      </c>
      <c r="D623" s="47">
        <f t="shared" si="49"/>
        <v>0</v>
      </c>
      <c r="E623" s="47">
        <f t="shared" si="49"/>
        <v>0</v>
      </c>
      <c r="F623" s="47">
        <f t="shared" si="49"/>
        <v>0</v>
      </c>
      <c r="G623" s="6"/>
      <c r="H623" s="73"/>
      <c r="I623" s="43" t="s">
        <v>275</v>
      </c>
      <c r="J623" s="44">
        <f t="shared" ref="J623" si="50">J628+J668+J683+J703+J723+J748+J763+J788+J803+J819</f>
        <v>13</v>
      </c>
      <c r="K623" s="63"/>
      <c r="L623" s="87"/>
      <c r="M623" s="87"/>
      <c r="N623" s="49">
        <f>COUNTIF(J627:J831,"частично")</f>
        <v>13</v>
      </c>
    </row>
    <row r="624" spans="1:14" ht="15" customHeight="1">
      <c r="A624" s="54"/>
      <c r="B624" s="67"/>
      <c r="C624" s="44" t="s">
        <v>8</v>
      </c>
      <c r="D624" s="47">
        <f t="shared" si="49"/>
        <v>0</v>
      </c>
      <c r="E624" s="47">
        <f t="shared" si="49"/>
        <v>0</v>
      </c>
      <c r="F624" s="47">
        <f t="shared" si="49"/>
        <v>0</v>
      </c>
      <c r="G624" s="6"/>
      <c r="H624" s="73"/>
      <c r="I624" s="43" t="s">
        <v>276</v>
      </c>
      <c r="J624" s="44">
        <f>J629+J669+J684+J704+J724+J749+J764+J789+J804+J820</f>
        <v>8</v>
      </c>
      <c r="K624" s="63"/>
      <c r="L624" s="87"/>
      <c r="M624" s="87"/>
      <c r="N624" s="49">
        <f>COUNTIF(J628:J831,"нет")</f>
        <v>8</v>
      </c>
    </row>
    <row r="625" spans="1:13" ht="18.75" customHeight="1">
      <c r="A625" s="54"/>
      <c r="B625" s="67"/>
      <c r="C625" s="44" t="s">
        <v>9</v>
      </c>
      <c r="D625" s="47">
        <f t="shared" si="49"/>
        <v>0</v>
      </c>
      <c r="E625" s="47">
        <f t="shared" si="49"/>
        <v>0</v>
      </c>
      <c r="F625" s="47">
        <f t="shared" si="49"/>
        <v>0</v>
      </c>
      <c r="G625" s="6"/>
      <c r="H625" s="73"/>
      <c r="I625" s="43" t="s">
        <v>277</v>
      </c>
      <c r="J625" s="6">
        <f>(J622+0.5*J623)/J621</f>
        <v>0.532258064516129</v>
      </c>
      <c r="K625" s="63"/>
      <c r="L625" s="87"/>
      <c r="M625" s="87"/>
    </row>
    <row r="626" spans="1:13" ht="15" customHeight="1" outlineLevel="1">
      <c r="A626" s="54" t="s">
        <v>119</v>
      </c>
      <c r="B626" s="55" t="s">
        <v>120</v>
      </c>
      <c r="C626" s="44" t="s">
        <v>5</v>
      </c>
      <c r="D626" s="47">
        <f>D627+D628+D629+D630</f>
        <v>0</v>
      </c>
      <c r="E626" s="47">
        <f>E627+E628+E629+E630</f>
        <v>0</v>
      </c>
      <c r="F626" s="47">
        <f>F627+F628+F629+F630</f>
        <v>0</v>
      </c>
      <c r="G626" s="6"/>
      <c r="H626" s="56"/>
      <c r="I626" s="43" t="s">
        <v>273</v>
      </c>
      <c r="J626" s="44">
        <f>J627+J628+J629</f>
        <v>7</v>
      </c>
      <c r="K626" s="63" t="s">
        <v>11</v>
      </c>
      <c r="L626" s="87"/>
      <c r="M626" s="87"/>
    </row>
    <row r="627" spans="1:13" ht="15" customHeight="1" outlineLevel="1">
      <c r="A627" s="54"/>
      <c r="B627" s="55"/>
      <c r="C627" s="44" t="s">
        <v>6</v>
      </c>
      <c r="D627" s="47">
        <f>D632+D637+D642+D647+D652+D662</f>
        <v>0</v>
      </c>
      <c r="E627" s="47">
        <f>E632+E637+E642+E647+E652+E662</f>
        <v>0</v>
      </c>
      <c r="F627" s="47">
        <f>F632+F637+F642+F647+F652+F662</f>
        <v>0</v>
      </c>
      <c r="G627" s="6"/>
      <c r="H627" s="56"/>
      <c r="I627" s="43" t="s">
        <v>274</v>
      </c>
      <c r="J627" s="44">
        <v>2</v>
      </c>
      <c r="K627" s="63"/>
      <c r="L627" s="87"/>
      <c r="M627" s="87"/>
    </row>
    <row r="628" spans="1:13" ht="15" customHeight="1" outlineLevel="1">
      <c r="A628" s="54"/>
      <c r="B628" s="55"/>
      <c r="C628" s="44" t="s">
        <v>7</v>
      </c>
      <c r="D628" s="47">
        <f>D633+D638+D643+D648+D653+D663</f>
        <v>0</v>
      </c>
      <c r="E628" s="47">
        <f t="shared" ref="E628:F630" si="51">E633+E638+E643+E648+E653+E663</f>
        <v>0</v>
      </c>
      <c r="F628" s="47">
        <f t="shared" si="51"/>
        <v>0</v>
      </c>
      <c r="G628" s="6"/>
      <c r="H628" s="56"/>
      <c r="I628" s="43" t="s">
        <v>275</v>
      </c>
      <c r="J628" s="44">
        <v>2</v>
      </c>
      <c r="K628" s="63"/>
      <c r="L628" s="87"/>
      <c r="M628" s="87"/>
    </row>
    <row r="629" spans="1:13" ht="15" customHeight="1" outlineLevel="1">
      <c r="A629" s="54"/>
      <c r="B629" s="55"/>
      <c r="C629" s="44" t="s">
        <v>8</v>
      </c>
      <c r="D629" s="47">
        <f>D634+D639+D644+D649+D654+D664</f>
        <v>0</v>
      </c>
      <c r="E629" s="47">
        <f t="shared" si="51"/>
        <v>0</v>
      </c>
      <c r="F629" s="47">
        <f t="shared" si="51"/>
        <v>0</v>
      </c>
      <c r="G629" s="6"/>
      <c r="H629" s="56"/>
      <c r="I629" s="43" t="s">
        <v>276</v>
      </c>
      <c r="J629" s="44">
        <v>3</v>
      </c>
      <c r="K629" s="63"/>
      <c r="L629" s="87"/>
      <c r="M629" s="87"/>
    </row>
    <row r="630" spans="1:13" ht="18.75" customHeight="1" outlineLevel="1">
      <c r="A630" s="54"/>
      <c r="B630" s="55"/>
      <c r="C630" s="44" t="s">
        <v>9</v>
      </c>
      <c r="D630" s="47">
        <f>D635+D640+D645+D650+D655+D665</f>
        <v>0</v>
      </c>
      <c r="E630" s="47">
        <f t="shared" si="51"/>
        <v>0</v>
      </c>
      <c r="F630" s="47">
        <f t="shared" si="51"/>
        <v>0</v>
      </c>
      <c r="G630" s="6"/>
      <c r="H630" s="56"/>
      <c r="I630" s="43" t="s">
        <v>277</v>
      </c>
      <c r="J630" s="6">
        <f>(J627+0.5*J628)/J626</f>
        <v>0.42857142857142855</v>
      </c>
      <c r="K630" s="63"/>
      <c r="L630" s="87"/>
      <c r="M630" s="87"/>
    </row>
    <row r="631" spans="1:13" ht="14.25" customHeight="1" outlineLevel="2">
      <c r="A631" s="54"/>
      <c r="B631" s="55" t="s">
        <v>121</v>
      </c>
      <c r="C631" s="44" t="s">
        <v>5</v>
      </c>
      <c r="D631" s="47">
        <f>D632+D633+D634+D635</f>
        <v>0</v>
      </c>
      <c r="E631" s="47">
        <f>E632+E633+E634+E635</f>
        <v>0</v>
      </c>
      <c r="F631" s="47">
        <f>F632+F633+F634+F635</f>
        <v>0</v>
      </c>
      <c r="G631" s="6"/>
      <c r="H631" s="56" t="s">
        <v>330</v>
      </c>
      <c r="I631" s="56" t="s">
        <v>712</v>
      </c>
      <c r="J631" s="63" t="s">
        <v>548</v>
      </c>
      <c r="K631" s="63" t="s">
        <v>11</v>
      </c>
      <c r="L631" s="63"/>
      <c r="M631" s="63">
        <v>809</v>
      </c>
    </row>
    <row r="632" spans="1:13" ht="14.25" customHeight="1" outlineLevel="2">
      <c r="A632" s="54"/>
      <c r="B632" s="55"/>
      <c r="C632" s="44" t="s">
        <v>6</v>
      </c>
      <c r="D632" s="47">
        <v>0</v>
      </c>
      <c r="E632" s="47">
        <v>0</v>
      </c>
      <c r="F632" s="47">
        <v>0</v>
      </c>
      <c r="G632" s="6"/>
      <c r="H632" s="56"/>
      <c r="I632" s="56"/>
      <c r="J632" s="63"/>
      <c r="K632" s="63"/>
      <c r="L632" s="63"/>
      <c r="M632" s="63"/>
    </row>
    <row r="633" spans="1:13" ht="14.25" customHeight="1" outlineLevel="2">
      <c r="A633" s="54"/>
      <c r="B633" s="55"/>
      <c r="C633" s="44" t="s">
        <v>7</v>
      </c>
      <c r="D633" s="47">
        <v>0</v>
      </c>
      <c r="E633" s="47">
        <v>0</v>
      </c>
      <c r="F633" s="47">
        <v>0</v>
      </c>
      <c r="G633" s="6"/>
      <c r="H633" s="56"/>
      <c r="I633" s="56"/>
      <c r="J633" s="63"/>
      <c r="K633" s="63"/>
      <c r="L633" s="63"/>
      <c r="M633" s="63"/>
    </row>
    <row r="634" spans="1:13" ht="14.25" customHeight="1" outlineLevel="2">
      <c r="A634" s="54"/>
      <c r="B634" s="55"/>
      <c r="C634" s="44" t="s">
        <v>8</v>
      </c>
      <c r="D634" s="47">
        <v>0</v>
      </c>
      <c r="E634" s="47">
        <v>0</v>
      </c>
      <c r="F634" s="47">
        <v>0</v>
      </c>
      <c r="G634" s="6"/>
      <c r="H634" s="56"/>
      <c r="I634" s="56"/>
      <c r="J634" s="63"/>
      <c r="K634" s="63"/>
      <c r="L634" s="63"/>
      <c r="M634" s="63"/>
    </row>
    <row r="635" spans="1:13" ht="164.25" customHeight="1" outlineLevel="2">
      <c r="A635" s="54"/>
      <c r="B635" s="55"/>
      <c r="C635" s="44" t="s">
        <v>9</v>
      </c>
      <c r="D635" s="47">
        <v>0</v>
      </c>
      <c r="E635" s="47">
        <v>0</v>
      </c>
      <c r="F635" s="47">
        <v>0</v>
      </c>
      <c r="G635" s="6"/>
      <c r="H635" s="56"/>
      <c r="I635" s="56"/>
      <c r="J635" s="63"/>
      <c r="K635" s="63"/>
      <c r="L635" s="63"/>
      <c r="M635" s="63"/>
    </row>
    <row r="636" spans="1:13" ht="15" customHeight="1" outlineLevel="2">
      <c r="A636" s="54" t="s">
        <v>125</v>
      </c>
      <c r="B636" s="55" t="s">
        <v>253</v>
      </c>
      <c r="C636" s="44" t="s">
        <v>5</v>
      </c>
      <c r="D636" s="47">
        <f>D637+D638+D639+D640</f>
        <v>0</v>
      </c>
      <c r="E636" s="47">
        <f>E637+E638+E639+E640</f>
        <v>0</v>
      </c>
      <c r="F636" s="47">
        <f>F637+F638+F639+F640</f>
        <v>0</v>
      </c>
      <c r="G636" s="6"/>
      <c r="H636" s="56" t="s">
        <v>122</v>
      </c>
      <c r="I636" s="57" t="s">
        <v>733</v>
      </c>
      <c r="J636" s="63" t="s">
        <v>548</v>
      </c>
      <c r="K636" s="63" t="s">
        <v>11</v>
      </c>
      <c r="L636" s="63"/>
      <c r="M636" s="63">
        <v>809</v>
      </c>
    </row>
    <row r="637" spans="1:13" ht="15" customHeight="1" outlineLevel="2">
      <c r="A637" s="54"/>
      <c r="B637" s="55"/>
      <c r="C637" s="44" t="s">
        <v>6</v>
      </c>
      <c r="D637" s="47">
        <v>0</v>
      </c>
      <c r="E637" s="47">
        <v>0</v>
      </c>
      <c r="F637" s="47">
        <v>0</v>
      </c>
      <c r="G637" s="6"/>
      <c r="H637" s="56"/>
      <c r="I637" s="58"/>
      <c r="J637" s="63"/>
      <c r="K637" s="63"/>
      <c r="L637" s="63"/>
      <c r="M637" s="63"/>
    </row>
    <row r="638" spans="1:13" ht="12.75" customHeight="1" outlineLevel="2">
      <c r="A638" s="54"/>
      <c r="B638" s="55"/>
      <c r="C638" s="44" t="s">
        <v>7</v>
      </c>
      <c r="D638" s="47">
        <v>0</v>
      </c>
      <c r="E638" s="47">
        <v>0</v>
      </c>
      <c r="F638" s="47">
        <v>0</v>
      </c>
      <c r="G638" s="6"/>
      <c r="H638" s="56"/>
      <c r="I638" s="58"/>
      <c r="J638" s="63"/>
      <c r="K638" s="63"/>
      <c r="L638" s="63"/>
      <c r="M638" s="63"/>
    </row>
    <row r="639" spans="1:13" ht="12.75" customHeight="1" outlineLevel="2">
      <c r="A639" s="54"/>
      <c r="B639" s="55"/>
      <c r="C639" s="44" t="s">
        <v>8</v>
      </c>
      <c r="D639" s="47">
        <v>0</v>
      </c>
      <c r="E639" s="47">
        <v>0</v>
      </c>
      <c r="F639" s="47">
        <v>0</v>
      </c>
      <c r="G639" s="6"/>
      <c r="H639" s="56"/>
      <c r="I639" s="58"/>
      <c r="J639" s="63"/>
      <c r="K639" s="63"/>
      <c r="L639" s="63"/>
      <c r="M639" s="63"/>
    </row>
    <row r="640" spans="1:13" ht="29.25" customHeight="1" outlineLevel="2">
      <c r="A640" s="54"/>
      <c r="B640" s="55"/>
      <c r="C640" s="44" t="s">
        <v>9</v>
      </c>
      <c r="D640" s="47">
        <v>0</v>
      </c>
      <c r="E640" s="47">
        <v>0</v>
      </c>
      <c r="F640" s="47">
        <v>0</v>
      </c>
      <c r="G640" s="6"/>
      <c r="H640" s="56"/>
      <c r="I640" s="59"/>
      <c r="J640" s="63"/>
      <c r="K640" s="63"/>
      <c r="L640" s="63"/>
      <c r="M640" s="63"/>
    </row>
    <row r="641" spans="1:13" ht="16.5" customHeight="1" outlineLevel="2">
      <c r="A641" s="54" t="s">
        <v>126</v>
      </c>
      <c r="B641" s="55" t="s">
        <v>123</v>
      </c>
      <c r="C641" s="44" t="s">
        <v>5</v>
      </c>
      <c r="D641" s="47">
        <f>D642+D643+D644+D645</f>
        <v>0</v>
      </c>
      <c r="E641" s="47">
        <f>E642+E643+E644+E645</f>
        <v>0</v>
      </c>
      <c r="F641" s="47">
        <f>F642+F643+F644+F645</f>
        <v>0</v>
      </c>
      <c r="G641" s="6"/>
      <c r="H641" s="56" t="s">
        <v>124</v>
      </c>
      <c r="I641" s="56" t="s">
        <v>626</v>
      </c>
      <c r="J641" s="63" t="s">
        <v>551</v>
      </c>
      <c r="K641" s="63" t="s">
        <v>11</v>
      </c>
      <c r="L641" s="63" t="s">
        <v>583</v>
      </c>
      <c r="M641" s="63">
        <v>809</v>
      </c>
    </row>
    <row r="642" spans="1:13" ht="16.5" customHeight="1" outlineLevel="2">
      <c r="A642" s="54"/>
      <c r="B642" s="55"/>
      <c r="C642" s="44" t="s">
        <v>6</v>
      </c>
      <c r="D642" s="47">
        <v>0</v>
      </c>
      <c r="E642" s="47">
        <v>0</v>
      </c>
      <c r="F642" s="47">
        <v>0</v>
      </c>
      <c r="G642" s="6"/>
      <c r="H642" s="56"/>
      <c r="I642" s="56"/>
      <c r="J642" s="63"/>
      <c r="K642" s="63"/>
      <c r="L642" s="63"/>
      <c r="M642" s="63"/>
    </row>
    <row r="643" spans="1:13" ht="13.5" customHeight="1" outlineLevel="2">
      <c r="A643" s="54"/>
      <c r="B643" s="55"/>
      <c r="C643" s="44" t="s">
        <v>7</v>
      </c>
      <c r="D643" s="47">
        <v>0</v>
      </c>
      <c r="E643" s="47">
        <v>0</v>
      </c>
      <c r="F643" s="47">
        <v>0</v>
      </c>
      <c r="G643" s="6"/>
      <c r="H643" s="56"/>
      <c r="I643" s="56"/>
      <c r="J643" s="63"/>
      <c r="K643" s="63"/>
      <c r="L643" s="63"/>
      <c r="M643" s="63"/>
    </row>
    <row r="644" spans="1:13" ht="13.5" customHeight="1" outlineLevel="2">
      <c r="A644" s="54"/>
      <c r="B644" s="55"/>
      <c r="C644" s="44" t="s">
        <v>8</v>
      </c>
      <c r="D644" s="47">
        <v>0</v>
      </c>
      <c r="E644" s="47">
        <v>0</v>
      </c>
      <c r="F644" s="47">
        <v>0</v>
      </c>
      <c r="G644" s="6"/>
      <c r="H644" s="56"/>
      <c r="I644" s="56"/>
      <c r="J644" s="63"/>
      <c r="K644" s="63"/>
      <c r="L644" s="63"/>
      <c r="M644" s="63"/>
    </row>
    <row r="645" spans="1:13" ht="15.75" customHeight="1" outlineLevel="2">
      <c r="A645" s="54"/>
      <c r="B645" s="55"/>
      <c r="C645" s="44" t="s">
        <v>9</v>
      </c>
      <c r="D645" s="47">
        <v>0</v>
      </c>
      <c r="E645" s="47">
        <v>0</v>
      </c>
      <c r="F645" s="47">
        <v>0</v>
      </c>
      <c r="G645" s="6"/>
      <c r="H645" s="56"/>
      <c r="I645" s="56"/>
      <c r="J645" s="63"/>
      <c r="K645" s="63"/>
      <c r="L645" s="63"/>
      <c r="M645" s="63"/>
    </row>
    <row r="646" spans="1:13" ht="13.5" customHeight="1" outlineLevel="2">
      <c r="A646" s="54" t="s">
        <v>127</v>
      </c>
      <c r="B646" s="55" t="s">
        <v>329</v>
      </c>
      <c r="C646" s="44" t="s">
        <v>5</v>
      </c>
      <c r="D646" s="47">
        <f>D647+D648+D649+D650</f>
        <v>0</v>
      </c>
      <c r="E646" s="47">
        <f>E647+E648+E649+E650</f>
        <v>0</v>
      </c>
      <c r="F646" s="47">
        <f>F647+F648+F649+F650</f>
        <v>0</v>
      </c>
      <c r="G646" s="6"/>
      <c r="H646" s="56" t="s">
        <v>461</v>
      </c>
      <c r="I646" s="99"/>
      <c r="J646" s="63" t="s">
        <v>558</v>
      </c>
      <c r="K646" s="63" t="s">
        <v>11</v>
      </c>
      <c r="L646" s="63" t="s">
        <v>583</v>
      </c>
      <c r="M646" s="63">
        <v>809</v>
      </c>
    </row>
    <row r="647" spans="1:13" ht="13.5" customHeight="1" outlineLevel="2">
      <c r="A647" s="54"/>
      <c r="B647" s="55"/>
      <c r="C647" s="44" t="s">
        <v>6</v>
      </c>
      <c r="D647" s="47">
        <v>0</v>
      </c>
      <c r="E647" s="47">
        <v>0</v>
      </c>
      <c r="F647" s="47">
        <v>0</v>
      </c>
      <c r="G647" s="6"/>
      <c r="H647" s="56"/>
      <c r="I647" s="99"/>
      <c r="J647" s="63"/>
      <c r="K647" s="63"/>
      <c r="L647" s="63"/>
      <c r="M647" s="63"/>
    </row>
    <row r="648" spans="1:13" ht="13.5" customHeight="1" outlineLevel="2">
      <c r="A648" s="54"/>
      <c r="B648" s="55"/>
      <c r="C648" s="44" t="s">
        <v>7</v>
      </c>
      <c r="D648" s="47">
        <v>0</v>
      </c>
      <c r="E648" s="47">
        <v>0</v>
      </c>
      <c r="F648" s="47">
        <v>0</v>
      </c>
      <c r="G648" s="6"/>
      <c r="H648" s="56"/>
      <c r="I648" s="99"/>
      <c r="J648" s="63"/>
      <c r="K648" s="63"/>
      <c r="L648" s="63"/>
      <c r="M648" s="63"/>
    </row>
    <row r="649" spans="1:13" ht="13.5" customHeight="1" outlineLevel="2">
      <c r="A649" s="54"/>
      <c r="B649" s="55"/>
      <c r="C649" s="44" t="s">
        <v>8</v>
      </c>
      <c r="D649" s="47">
        <v>0</v>
      </c>
      <c r="E649" s="47">
        <v>0</v>
      </c>
      <c r="F649" s="47">
        <v>0</v>
      </c>
      <c r="G649" s="6"/>
      <c r="H649" s="56"/>
      <c r="I649" s="99"/>
      <c r="J649" s="63"/>
      <c r="K649" s="63"/>
      <c r="L649" s="63"/>
      <c r="M649" s="63"/>
    </row>
    <row r="650" spans="1:13" ht="15.75" customHeight="1" outlineLevel="2">
      <c r="A650" s="54"/>
      <c r="B650" s="55"/>
      <c r="C650" s="44" t="s">
        <v>9</v>
      </c>
      <c r="D650" s="47">
        <v>0</v>
      </c>
      <c r="E650" s="47">
        <v>0</v>
      </c>
      <c r="F650" s="47">
        <v>0</v>
      </c>
      <c r="G650" s="6"/>
      <c r="H650" s="56"/>
      <c r="I650" s="99"/>
      <c r="J650" s="63"/>
      <c r="K650" s="63"/>
      <c r="L650" s="63"/>
      <c r="M650" s="63"/>
    </row>
    <row r="651" spans="1:13" ht="16.5" customHeight="1" outlineLevel="2">
      <c r="A651" s="54" t="s">
        <v>128</v>
      </c>
      <c r="B651" s="55" t="s">
        <v>328</v>
      </c>
      <c r="C651" s="44" t="s">
        <v>5</v>
      </c>
      <c r="D651" s="47">
        <f>D652+D653+D654+D655</f>
        <v>0</v>
      </c>
      <c r="E651" s="47">
        <f>E652+E653+E654+E655</f>
        <v>0</v>
      </c>
      <c r="F651" s="47">
        <f>F652+F653+F654+F655</f>
        <v>0</v>
      </c>
      <c r="G651" s="6"/>
      <c r="H651" s="56" t="s">
        <v>460</v>
      </c>
      <c r="I651" s="56" t="s">
        <v>627</v>
      </c>
      <c r="J651" s="63" t="s">
        <v>551</v>
      </c>
      <c r="K651" s="63" t="s">
        <v>11</v>
      </c>
      <c r="L651" s="53" t="s">
        <v>431</v>
      </c>
      <c r="M651" s="63">
        <v>809</v>
      </c>
    </row>
    <row r="652" spans="1:13" ht="16.5" customHeight="1" outlineLevel="2">
      <c r="A652" s="54"/>
      <c r="B652" s="55"/>
      <c r="C652" s="44" t="s">
        <v>6</v>
      </c>
      <c r="D652" s="47">
        <v>0</v>
      </c>
      <c r="E652" s="47">
        <v>0</v>
      </c>
      <c r="F652" s="47">
        <v>0</v>
      </c>
      <c r="G652" s="6"/>
      <c r="H652" s="56"/>
      <c r="I652" s="58"/>
      <c r="J652" s="63"/>
      <c r="K652" s="63"/>
      <c r="L652" s="53"/>
      <c r="M652" s="63"/>
    </row>
    <row r="653" spans="1:13" ht="16.5" customHeight="1" outlineLevel="2">
      <c r="A653" s="54"/>
      <c r="B653" s="55"/>
      <c r="C653" s="44" t="s">
        <v>7</v>
      </c>
      <c r="D653" s="47">
        <v>0</v>
      </c>
      <c r="E653" s="47">
        <v>0</v>
      </c>
      <c r="F653" s="47">
        <v>0</v>
      </c>
      <c r="G653" s="6"/>
      <c r="H653" s="56"/>
      <c r="I653" s="58"/>
      <c r="J653" s="63"/>
      <c r="K653" s="63"/>
      <c r="L653" s="53"/>
      <c r="M653" s="63"/>
    </row>
    <row r="654" spans="1:13" ht="16.5" customHeight="1" outlineLevel="2">
      <c r="A654" s="54"/>
      <c r="B654" s="55"/>
      <c r="C654" s="44" t="s">
        <v>8</v>
      </c>
      <c r="D654" s="47">
        <v>0</v>
      </c>
      <c r="E654" s="47">
        <v>0</v>
      </c>
      <c r="F654" s="47">
        <v>0</v>
      </c>
      <c r="G654" s="6"/>
      <c r="H654" s="56"/>
      <c r="I654" s="58"/>
      <c r="J654" s="63"/>
      <c r="K654" s="63"/>
      <c r="L654" s="53"/>
      <c r="M654" s="63"/>
    </row>
    <row r="655" spans="1:13" ht="39.75" customHeight="1" outlineLevel="2">
      <c r="A655" s="54"/>
      <c r="B655" s="55"/>
      <c r="C655" s="44" t="s">
        <v>9</v>
      </c>
      <c r="D655" s="47">
        <v>0</v>
      </c>
      <c r="E655" s="47">
        <v>0</v>
      </c>
      <c r="F655" s="47">
        <v>0</v>
      </c>
      <c r="G655" s="6"/>
      <c r="H655" s="56"/>
      <c r="I655" s="59"/>
      <c r="J655" s="63"/>
      <c r="K655" s="63"/>
      <c r="L655" s="53"/>
      <c r="M655" s="63"/>
    </row>
    <row r="656" spans="1:13" ht="15.75" customHeight="1" outlineLevel="2">
      <c r="A656" s="54" t="s">
        <v>299</v>
      </c>
      <c r="B656" s="55" t="s">
        <v>383</v>
      </c>
      <c r="C656" s="44" t="s">
        <v>5</v>
      </c>
      <c r="D656" s="47">
        <f>D657+D658+D659+D660</f>
        <v>0</v>
      </c>
      <c r="E656" s="47">
        <f>E657+E658+E659+E660</f>
        <v>0</v>
      </c>
      <c r="F656" s="47">
        <f>F657+F658+F659+F660</f>
        <v>0</v>
      </c>
      <c r="G656" s="6"/>
      <c r="H656" s="56" t="s">
        <v>384</v>
      </c>
      <c r="I656" s="56"/>
      <c r="J656" s="63" t="s">
        <v>558</v>
      </c>
      <c r="K656" s="63" t="s">
        <v>11</v>
      </c>
      <c r="L656" s="50" t="s">
        <v>628</v>
      </c>
      <c r="M656" s="63">
        <v>809</v>
      </c>
    </row>
    <row r="657" spans="1:13" ht="15.75" customHeight="1" outlineLevel="2">
      <c r="A657" s="54"/>
      <c r="B657" s="55"/>
      <c r="C657" s="44" t="s">
        <v>6</v>
      </c>
      <c r="D657" s="47">
        <v>0</v>
      </c>
      <c r="E657" s="47">
        <v>0</v>
      </c>
      <c r="F657" s="47">
        <v>0</v>
      </c>
      <c r="G657" s="6"/>
      <c r="H657" s="56"/>
      <c r="I657" s="56"/>
      <c r="J657" s="63"/>
      <c r="K657" s="63"/>
      <c r="L657" s="51"/>
      <c r="M657" s="63"/>
    </row>
    <row r="658" spans="1:13" ht="15.75" customHeight="1" outlineLevel="2">
      <c r="A658" s="54"/>
      <c r="B658" s="55"/>
      <c r="C658" s="44" t="s">
        <v>7</v>
      </c>
      <c r="D658" s="47">
        <v>0</v>
      </c>
      <c r="E658" s="47">
        <v>0</v>
      </c>
      <c r="F658" s="47">
        <v>0</v>
      </c>
      <c r="G658" s="6"/>
      <c r="H658" s="56"/>
      <c r="I658" s="56"/>
      <c r="J658" s="63"/>
      <c r="K658" s="63"/>
      <c r="L658" s="51"/>
      <c r="M658" s="63"/>
    </row>
    <row r="659" spans="1:13" ht="15.75" customHeight="1" outlineLevel="2">
      <c r="A659" s="54"/>
      <c r="B659" s="55"/>
      <c r="C659" s="44" t="s">
        <v>8</v>
      </c>
      <c r="D659" s="47">
        <v>0</v>
      </c>
      <c r="E659" s="47">
        <v>0</v>
      </c>
      <c r="F659" s="47">
        <v>0</v>
      </c>
      <c r="G659" s="6"/>
      <c r="H659" s="56"/>
      <c r="I659" s="56"/>
      <c r="J659" s="63"/>
      <c r="K659" s="63"/>
      <c r="L659" s="51"/>
      <c r="M659" s="63"/>
    </row>
    <row r="660" spans="1:13" ht="17.25" customHeight="1" outlineLevel="2">
      <c r="A660" s="54"/>
      <c r="B660" s="55"/>
      <c r="C660" s="44" t="s">
        <v>9</v>
      </c>
      <c r="D660" s="47">
        <v>0</v>
      </c>
      <c r="E660" s="47">
        <v>0</v>
      </c>
      <c r="F660" s="47">
        <v>0</v>
      </c>
      <c r="G660" s="6"/>
      <c r="H660" s="56"/>
      <c r="I660" s="56"/>
      <c r="J660" s="63"/>
      <c r="K660" s="63"/>
      <c r="L660" s="52"/>
      <c r="M660" s="63"/>
    </row>
    <row r="661" spans="1:13" ht="16.5" customHeight="1" outlineLevel="2">
      <c r="A661" s="54" t="s">
        <v>382</v>
      </c>
      <c r="B661" s="55" t="s">
        <v>280</v>
      </c>
      <c r="C661" s="44" t="s">
        <v>5</v>
      </c>
      <c r="D661" s="47">
        <f>D662+D663+D664+D665</f>
        <v>0</v>
      </c>
      <c r="E661" s="47">
        <f>E662+E663+E664+E665</f>
        <v>0</v>
      </c>
      <c r="F661" s="47">
        <f>F662+F663+F664+F665</f>
        <v>0</v>
      </c>
      <c r="G661" s="6"/>
      <c r="H661" s="56" t="s">
        <v>281</v>
      </c>
      <c r="I661" s="56"/>
      <c r="J661" s="63" t="s">
        <v>558</v>
      </c>
      <c r="K661" s="63" t="s">
        <v>11</v>
      </c>
      <c r="L661" s="63" t="s">
        <v>642</v>
      </c>
      <c r="M661" s="63">
        <v>809</v>
      </c>
    </row>
    <row r="662" spans="1:13" ht="16.5" customHeight="1" outlineLevel="2">
      <c r="A662" s="54"/>
      <c r="B662" s="55"/>
      <c r="C662" s="44" t="s">
        <v>6</v>
      </c>
      <c r="D662" s="47">
        <v>0</v>
      </c>
      <c r="E662" s="47">
        <v>0</v>
      </c>
      <c r="F662" s="47">
        <v>0</v>
      </c>
      <c r="G662" s="6"/>
      <c r="H662" s="56"/>
      <c r="I662" s="56"/>
      <c r="J662" s="63"/>
      <c r="K662" s="63"/>
      <c r="L662" s="63"/>
      <c r="M662" s="63"/>
    </row>
    <row r="663" spans="1:13" ht="16.5" customHeight="1" outlineLevel="2">
      <c r="A663" s="54"/>
      <c r="B663" s="55"/>
      <c r="C663" s="44" t="s">
        <v>7</v>
      </c>
      <c r="D663" s="47">
        <v>0</v>
      </c>
      <c r="E663" s="47">
        <v>0</v>
      </c>
      <c r="F663" s="47">
        <v>0</v>
      </c>
      <c r="G663" s="6"/>
      <c r="H663" s="56"/>
      <c r="I663" s="56"/>
      <c r="J663" s="63"/>
      <c r="K663" s="63"/>
      <c r="L663" s="63"/>
      <c r="M663" s="63"/>
    </row>
    <row r="664" spans="1:13" ht="16.5" customHeight="1" outlineLevel="2">
      <c r="A664" s="54"/>
      <c r="B664" s="55"/>
      <c r="C664" s="44" t="s">
        <v>8</v>
      </c>
      <c r="D664" s="47">
        <v>0</v>
      </c>
      <c r="E664" s="47">
        <v>0</v>
      </c>
      <c r="F664" s="47">
        <v>0</v>
      </c>
      <c r="G664" s="6"/>
      <c r="H664" s="56"/>
      <c r="I664" s="56"/>
      <c r="J664" s="63"/>
      <c r="K664" s="63"/>
      <c r="L664" s="63"/>
      <c r="M664" s="63"/>
    </row>
    <row r="665" spans="1:13" ht="16.5" customHeight="1" outlineLevel="2">
      <c r="A665" s="54"/>
      <c r="B665" s="55"/>
      <c r="C665" s="44" t="s">
        <v>9</v>
      </c>
      <c r="D665" s="47">
        <v>0</v>
      </c>
      <c r="E665" s="47">
        <v>0</v>
      </c>
      <c r="F665" s="47">
        <v>0</v>
      </c>
      <c r="G665" s="6"/>
      <c r="H665" s="56"/>
      <c r="I665" s="56"/>
      <c r="J665" s="63"/>
      <c r="K665" s="63"/>
      <c r="L665" s="63"/>
      <c r="M665" s="63"/>
    </row>
    <row r="666" spans="1:13" s="7" customFormat="1" ht="12.75" customHeight="1" outlineLevel="1">
      <c r="A666" s="54" t="s">
        <v>130</v>
      </c>
      <c r="B666" s="55" t="s">
        <v>300</v>
      </c>
      <c r="C666" s="44" t="s">
        <v>5</v>
      </c>
      <c r="D666" s="47">
        <f>D667+D668+D669+D670</f>
        <v>0</v>
      </c>
      <c r="E666" s="47">
        <f>E667+E668+E669+E670</f>
        <v>0</v>
      </c>
      <c r="F666" s="47">
        <f>F667+F668+F669+F670</f>
        <v>0</v>
      </c>
      <c r="G666" s="6"/>
      <c r="H666" s="56"/>
      <c r="I666" s="43" t="s">
        <v>273</v>
      </c>
      <c r="J666" s="44">
        <f>J667+J668+J669</f>
        <v>2</v>
      </c>
      <c r="K666" s="63" t="s">
        <v>11</v>
      </c>
      <c r="L666" s="87"/>
      <c r="M666" s="87"/>
    </row>
    <row r="667" spans="1:13" s="7" customFormat="1" ht="12.75" customHeight="1" outlineLevel="1">
      <c r="A667" s="54"/>
      <c r="B667" s="55"/>
      <c r="C667" s="44" t="s">
        <v>6</v>
      </c>
      <c r="D667" s="47">
        <f>D672+D677</f>
        <v>0</v>
      </c>
      <c r="E667" s="47">
        <f>E672+E677</f>
        <v>0</v>
      </c>
      <c r="F667" s="47">
        <f>F672+F677</f>
        <v>0</v>
      </c>
      <c r="G667" s="6"/>
      <c r="H667" s="56"/>
      <c r="I667" s="43" t="s">
        <v>274</v>
      </c>
      <c r="J667" s="44">
        <v>0</v>
      </c>
      <c r="K667" s="63"/>
      <c r="L667" s="87"/>
      <c r="M667" s="87"/>
    </row>
    <row r="668" spans="1:13" ht="12.75" customHeight="1" outlineLevel="1">
      <c r="A668" s="54"/>
      <c r="B668" s="55"/>
      <c r="C668" s="44" t="s">
        <v>7</v>
      </c>
      <c r="D668" s="47">
        <f t="shared" ref="D668:F670" si="52">D673+D678</f>
        <v>0</v>
      </c>
      <c r="E668" s="47">
        <f t="shared" si="52"/>
        <v>0</v>
      </c>
      <c r="F668" s="47">
        <f t="shared" si="52"/>
        <v>0</v>
      </c>
      <c r="G668" s="6"/>
      <c r="H668" s="56"/>
      <c r="I668" s="43" t="s">
        <v>275</v>
      </c>
      <c r="J668" s="44">
        <v>2</v>
      </c>
      <c r="K668" s="63"/>
      <c r="L668" s="87"/>
      <c r="M668" s="87"/>
    </row>
    <row r="669" spans="1:13" ht="12.75" customHeight="1" outlineLevel="1">
      <c r="A669" s="54"/>
      <c r="B669" s="55"/>
      <c r="C669" s="44" t="s">
        <v>8</v>
      </c>
      <c r="D669" s="47">
        <f t="shared" si="52"/>
        <v>0</v>
      </c>
      <c r="E669" s="47">
        <f t="shared" si="52"/>
        <v>0</v>
      </c>
      <c r="F669" s="47">
        <f t="shared" si="52"/>
        <v>0</v>
      </c>
      <c r="G669" s="6"/>
      <c r="H669" s="56"/>
      <c r="I669" s="43" t="s">
        <v>276</v>
      </c>
      <c r="J669" s="44">
        <v>0</v>
      </c>
      <c r="K669" s="63"/>
      <c r="L669" s="87"/>
      <c r="M669" s="87"/>
    </row>
    <row r="670" spans="1:13" ht="91.5" customHeight="1" outlineLevel="1">
      <c r="A670" s="54"/>
      <c r="B670" s="55"/>
      <c r="C670" s="44" t="s">
        <v>9</v>
      </c>
      <c r="D670" s="47">
        <f t="shared" si="52"/>
        <v>0</v>
      </c>
      <c r="E670" s="47">
        <f t="shared" si="52"/>
        <v>0</v>
      </c>
      <c r="F670" s="47">
        <f t="shared" si="52"/>
        <v>0</v>
      </c>
      <c r="G670" s="6"/>
      <c r="H670" s="56"/>
      <c r="I670" s="43" t="s">
        <v>277</v>
      </c>
      <c r="J670" s="6">
        <f>(J667+0.5*J668)/J666</f>
        <v>0.5</v>
      </c>
      <c r="K670" s="63"/>
      <c r="L670" s="87"/>
      <c r="M670" s="87"/>
    </row>
    <row r="671" spans="1:13" ht="18" customHeight="1" outlineLevel="2">
      <c r="A671" s="54" t="s">
        <v>131</v>
      </c>
      <c r="B671" s="55" t="s">
        <v>458</v>
      </c>
      <c r="C671" s="44" t="s">
        <v>5</v>
      </c>
      <c r="D671" s="47">
        <f>D672+D673+D674+D675</f>
        <v>0</v>
      </c>
      <c r="E671" s="47">
        <f>E672+E673+E674+E675</f>
        <v>0</v>
      </c>
      <c r="F671" s="47">
        <f>F672+F673+F674+F675</f>
        <v>0</v>
      </c>
      <c r="G671" s="6"/>
      <c r="H671" s="56" t="s">
        <v>459</v>
      </c>
      <c r="I671" s="99" t="s">
        <v>629</v>
      </c>
      <c r="J671" s="63" t="s">
        <v>551</v>
      </c>
      <c r="K671" s="63" t="s">
        <v>11</v>
      </c>
      <c r="L671" s="63" t="s">
        <v>431</v>
      </c>
      <c r="M671" s="63">
        <v>809</v>
      </c>
    </row>
    <row r="672" spans="1:13" ht="18" customHeight="1" outlineLevel="2">
      <c r="A672" s="54"/>
      <c r="B672" s="55"/>
      <c r="C672" s="44" t="s">
        <v>6</v>
      </c>
      <c r="D672" s="47">
        <v>0</v>
      </c>
      <c r="E672" s="47">
        <v>0</v>
      </c>
      <c r="F672" s="47">
        <v>0</v>
      </c>
      <c r="G672" s="6"/>
      <c r="H672" s="56"/>
      <c r="I672" s="99"/>
      <c r="J672" s="63"/>
      <c r="K672" s="63"/>
      <c r="L672" s="63"/>
      <c r="M672" s="117"/>
    </row>
    <row r="673" spans="1:13" ht="18" customHeight="1" outlineLevel="2">
      <c r="A673" s="54"/>
      <c r="B673" s="55"/>
      <c r="C673" s="44" t="s">
        <v>7</v>
      </c>
      <c r="D673" s="47">
        <v>0</v>
      </c>
      <c r="E673" s="47">
        <v>0</v>
      </c>
      <c r="F673" s="47">
        <v>0</v>
      </c>
      <c r="G673" s="6"/>
      <c r="H673" s="56"/>
      <c r="I673" s="99"/>
      <c r="J673" s="63"/>
      <c r="K673" s="63"/>
      <c r="L673" s="63"/>
      <c r="M673" s="117"/>
    </row>
    <row r="674" spans="1:13" ht="18" customHeight="1" outlineLevel="2">
      <c r="A674" s="54"/>
      <c r="B674" s="55"/>
      <c r="C674" s="44" t="s">
        <v>8</v>
      </c>
      <c r="D674" s="47">
        <v>0</v>
      </c>
      <c r="E674" s="47">
        <v>0</v>
      </c>
      <c r="F674" s="47">
        <v>0</v>
      </c>
      <c r="G674" s="6"/>
      <c r="H674" s="56"/>
      <c r="I674" s="99"/>
      <c r="J674" s="63"/>
      <c r="K674" s="63"/>
      <c r="L674" s="63"/>
      <c r="M674" s="117"/>
    </row>
    <row r="675" spans="1:13" ht="30.75" customHeight="1" outlineLevel="2">
      <c r="A675" s="54"/>
      <c r="B675" s="55"/>
      <c r="C675" s="44" t="s">
        <v>9</v>
      </c>
      <c r="D675" s="47">
        <v>0</v>
      </c>
      <c r="E675" s="47">
        <v>0</v>
      </c>
      <c r="F675" s="47">
        <v>0</v>
      </c>
      <c r="G675" s="6"/>
      <c r="H675" s="56"/>
      <c r="I675" s="99"/>
      <c r="J675" s="63"/>
      <c r="K675" s="63"/>
      <c r="L675" s="63"/>
      <c r="M675" s="117"/>
    </row>
    <row r="676" spans="1:13" ht="18.75" customHeight="1" outlineLevel="2">
      <c r="A676" s="54" t="s">
        <v>134</v>
      </c>
      <c r="B676" s="55" t="s">
        <v>301</v>
      </c>
      <c r="C676" s="44" t="s">
        <v>5</v>
      </c>
      <c r="D676" s="47">
        <f>D677+D678+D679+D680</f>
        <v>0</v>
      </c>
      <c r="E676" s="47">
        <f>E677+E678+E679+E680</f>
        <v>0</v>
      </c>
      <c r="F676" s="47">
        <f>F677+F678+F679+F680</f>
        <v>0</v>
      </c>
      <c r="G676" s="6"/>
      <c r="H676" s="56" t="s">
        <v>713</v>
      </c>
      <c r="I676" s="99" t="s">
        <v>734</v>
      </c>
      <c r="J676" s="63" t="s">
        <v>551</v>
      </c>
      <c r="K676" s="63" t="s">
        <v>11</v>
      </c>
      <c r="L676" s="63" t="s">
        <v>431</v>
      </c>
      <c r="M676" s="63">
        <v>809</v>
      </c>
    </row>
    <row r="677" spans="1:13" ht="17.25" customHeight="1" outlineLevel="2">
      <c r="A677" s="54"/>
      <c r="B677" s="55"/>
      <c r="C677" s="44" t="s">
        <v>6</v>
      </c>
      <c r="D677" s="47">
        <v>0</v>
      </c>
      <c r="E677" s="47">
        <v>0</v>
      </c>
      <c r="F677" s="47">
        <v>0</v>
      </c>
      <c r="G677" s="6"/>
      <c r="H677" s="56"/>
      <c r="I677" s="99"/>
      <c r="J677" s="63"/>
      <c r="K677" s="63"/>
      <c r="L677" s="63"/>
      <c r="M677" s="117"/>
    </row>
    <row r="678" spans="1:13" ht="18" customHeight="1" outlineLevel="2">
      <c r="A678" s="54"/>
      <c r="B678" s="55"/>
      <c r="C678" s="44" t="s">
        <v>7</v>
      </c>
      <c r="D678" s="47">
        <v>0</v>
      </c>
      <c r="E678" s="47">
        <v>0</v>
      </c>
      <c r="F678" s="47">
        <v>0</v>
      </c>
      <c r="G678" s="6"/>
      <c r="H678" s="56"/>
      <c r="I678" s="99"/>
      <c r="J678" s="63"/>
      <c r="K678" s="63"/>
      <c r="L678" s="63"/>
      <c r="M678" s="117"/>
    </row>
    <row r="679" spans="1:13" ht="18.75" customHeight="1" outlineLevel="2">
      <c r="A679" s="54"/>
      <c r="B679" s="55"/>
      <c r="C679" s="44" t="s">
        <v>8</v>
      </c>
      <c r="D679" s="47">
        <v>0</v>
      </c>
      <c r="E679" s="47">
        <v>0</v>
      </c>
      <c r="F679" s="47">
        <v>0</v>
      </c>
      <c r="G679" s="6"/>
      <c r="H679" s="56"/>
      <c r="I679" s="99"/>
      <c r="J679" s="63"/>
      <c r="K679" s="63"/>
      <c r="L679" s="63"/>
      <c r="M679" s="117"/>
    </row>
    <row r="680" spans="1:13" ht="159" customHeight="1" outlineLevel="2">
      <c r="A680" s="54"/>
      <c r="B680" s="55"/>
      <c r="C680" s="44" t="s">
        <v>9</v>
      </c>
      <c r="D680" s="47">
        <v>0</v>
      </c>
      <c r="E680" s="47">
        <v>0</v>
      </c>
      <c r="F680" s="47">
        <v>0</v>
      </c>
      <c r="G680" s="6"/>
      <c r="H680" s="56"/>
      <c r="I680" s="99"/>
      <c r="J680" s="63"/>
      <c r="K680" s="63"/>
      <c r="L680" s="63"/>
      <c r="M680" s="117"/>
    </row>
    <row r="681" spans="1:13" ht="15.75" customHeight="1" outlineLevel="1">
      <c r="A681" s="54" t="s">
        <v>137</v>
      </c>
      <c r="B681" s="55" t="s">
        <v>302</v>
      </c>
      <c r="C681" s="44" t="s">
        <v>5</v>
      </c>
      <c r="D681" s="47">
        <f>D682+D683+D684+D685</f>
        <v>0</v>
      </c>
      <c r="E681" s="47">
        <f>E682+E683+E684+E685</f>
        <v>0</v>
      </c>
      <c r="F681" s="47">
        <f>F682+F683+F684+F685</f>
        <v>0</v>
      </c>
      <c r="G681" s="6"/>
      <c r="H681" s="56"/>
      <c r="I681" s="43" t="s">
        <v>273</v>
      </c>
      <c r="J681" s="44">
        <f>J682+J683+J684</f>
        <v>3</v>
      </c>
      <c r="K681" s="63" t="s">
        <v>11</v>
      </c>
      <c r="L681" s="87"/>
      <c r="M681" s="87"/>
    </row>
    <row r="682" spans="1:13" ht="12.75" customHeight="1" outlineLevel="1">
      <c r="A682" s="54"/>
      <c r="B682" s="55"/>
      <c r="C682" s="44" t="s">
        <v>6</v>
      </c>
      <c r="D682" s="47">
        <f>D687+D692+D697</f>
        <v>0</v>
      </c>
      <c r="E682" s="47">
        <f>E687+E692+E697</f>
        <v>0</v>
      </c>
      <c r="F682" s="47">
        <f>F687+F692+F697</f>
        <v>0</v>
      </c>
      <c r="G682" s="6"/>
      <c r="H682" s="56"/>
      <c r="I682" s="43" t="s">
        <v>274</v>
      </c>
      <c r="J682" s="44">
        <v>1</v>
      </c>
      <c r="K682" s="63"/>
      <c r="L682" s="87"/>
      <c r="M682" s="87"/>
    </row>
    <row r="683" spans="1:13" ht="12.75" customHeight="1" outlineLevel="1">
      <c r="A683" s="54"/>
      <c r="B683" s="55"/>
      <c r="C683" s="44" t="s">
        <v>7</v>
      </c>
      <c r="D683" s="47">
        <f t="shared" ref="D683:F685" si="53">D688+D693+D698</f>
        <v>0</v>
      </c>
      <c r="E683" s="47">
        <f t="shared" si="53"/>
        <v>0</v>
      </c>
      <c r="F683" s="47">
        <f t="shared" si="53"/>
        <v>0</v>
      </c>
      <c r="G683" s="6"/>
      <c r="H683" s="56"/>
      <c r="I683" s="43" t="s">
        <v>275</v>
      </c>
      <c r="J683" s="44">
        <v>2</v>
      </c>
      <c r="K683" s="63"/>
      <c r="L683" s="87"/>
      <c r="M683" s="87"/>
    </row>
    <row r="684" spans="1:13" ht="12.75" customHeight="1" outlineLevel="1">
      <c r="A684" s="54"/>
      <c r="B684" s="55"/>
      <c r="C684" s="44" t="s">
        <v>8</v>
      </c>
      <c r="D684" s="47">
        <f t="shared" si="53"/>
        <v>0</v>
      </c>
      <c r="E684" s="47">
        <f t="shared" si="53"/>
        <v>0</v>
      </c>
      <c r="F684" s="47">
        <f t="shared" si="53"/>
        <v>0</v>
      </c>
      <c r="G684" s="6"/>
      <c r="H684" s="56"/>
      <c r="I684" s="43" t="s">
        <v>276</v>
      </c>
      <c r="J684" s="44">
        <v>0</v>
      </c>
      <c r="K684" s="63"/>
      <c r="L684" s="87"/>
      <c r="M684" s="87"/>
    </row>
    <row r="685" spans="1:13" ht="13.5" customHeight="1" outlineLevel="1">
      <c r="A685" s="54"/>
      <c r="B685" s="55"/>
      <c r="C685" s="44" t="s">
        <v>9</v>
      </c>
      <c r="D685" s="47">
        <f t="shared" si="53"/>
        <v>0</v>
      </c>
      <c r="E685" s="47">
        <f t="shared" si="53"/>
        <v>0</v>
      </c>
      <c r="F685" s="47">
        <f t="shared" si="53"/>
        <v>0</v>
      </c>
      <c r="G685" s="6"/>
      <c r="H685" s="56"/>
      <c r="I685" s="43" t="s">
        <v>277</v>
      </c>
      <c r="J685" s="6">
        <f>(J682+0.5*J683)/J681</f>
        <v>0.66666666666666663</v>
      </c>
      <c r="K685" s="63"/>
      <c r="L685" s="87"/>
      <c r="M685" s="87"/>
    </row>
    <row r="686" spans="1:13" ht="15" customHeight="1" outlineLevel="2">
      <c r="A686" s="54" t="s">
        <v>345</v>
      </c>
      <c r="B686" s="55" t="s">
        <v>303</v>
      </c>
      <c r="C686" s="44" t="s">
        <v>5</v>
      </c>
      <c r="D686" s="47">
        <f>D687+D688+D689+D690</f>
        <v>0</v>
      </c>
      <c r="E686" s="47">
        <f>E687+E688+E689+E690</f>
        <v>0</v>
      </c>
      <c r="F686" s="47">
        <f>F687+F688+F689+F690</f>
        <v>0</v>
      </c>
      <c r="G686" s="6"/>
      <c r="H686" s="56" t="s">
        <v>457</v>
      </c>
      <c r="I686" s="56" t="s">
        <v>720</v>
      </c>
      <c r="J686" s="63" t="s">
        <v>551</v>
      </c>
      <c r="K686" s="63" t="s">
        <v>11</v>
      </c>
      <c r="L686" s="63" t="s">
        <v>431</v>
      </c>
      <c r="M686" s="63">
        <v>809</v>
      </c>
    </row>
    <row r="687" spans="1:13" ht="15" customHeight="1" outlineLevel="2">
      <c r="A687" s="54"/>
      <c r="B687" s="55"/>
      <c r="C687" s="44" t="s">
        <v>6</v>
      </c>
      <c r="D687" s="47">
        <v>0</v>
      </c>
      <c r="E687" s="47">
        <v>0</v>
      </c>
      <c r="F687" s="47">
        <v>0</v>
      </c>
      <c r="G687" s="6"/>
      <c r="H687" s="56"/>
      <c r="I687" s="56"/>
      <c r="J687" s="63"/>
      <c r="K687" s="63"/>
      <c r="L687" s="63"/>
      <c r="M687" s="63"/>
    </row>
    <row r="688" spans="1:13" ht="14.25" customHeight="1" outlineLevel="2">
      <c r="A688" s="54"/>
      <c r="B688" s="55"/>
      <c r="C688" s="44" t="s">
        <v>7</v>
      </c>
      <c r="D688" s="47">
        <v>0</v>
      </c>
      <c r="E688" s="47">
        <v>0</v>
      </c>
      <c r="F688" s="47">
        <v>0</v>
      </c>
      <c r="G688" s="6"/>
      <c r="H688" s="56"/>
      <c r="I688" s="56"/>
      <c r="J688" s="63"/>
      <c r="K688" s="89"/>
      <c r="L688" s="63"/>
      <c r="M688" s="63"/>
    </row>
    <row r="689" spans="1:13" ht="14.25" customHeight="1" outlineLevel="2">
      <c r="A689" s="54"/>
      <c r="B689" s="55"/>
      <c r="C689" s="44" t="s">
        <v>8</v>
      </c>
      <c r="D689" s="47">
        <v>0</v>
      </c>
      <c r="E689" s="47">
        <v>0</v>
      </c>
      <c r="F689" s="47">
        <v>0</v>
      </c>
      <c r="G689" s="6"/>
      <c r="H689" s="56"/>
      <c r="I689" s="56"/>
      <c r="J689" s="63"/>
      <c r="K689" s="89"/>
      <c r="L689" s="63"/>
      <c r="M689" s="63"/>
    </row>
    <row r="690" spans="1:13" ht="57" customHeight="1" outlineLevel="2">
      <c r="A690" s="54"/>
      <c r="B690" s="55"/>
      <c r="C690" s="44" t="s">
        <v>9</v>
      </c>
      <c r="D690" s="47">
        <v>0</v>
      </c>
      <c r="E690" s="47">
        <v>0</v>
      </c>
      <c r="F690" s="47">
        <v>0</v>
      </c>
      <c r="G690" s="6"/>
      <c r="H690" s="56"/>
      <c r="I690" s="56"/>
      <c r="J690" s="63"/>
      <c r="K690" s="89"/>
      <c r="L690" s="63"/>
      <c r="M690" s="63"/>
    </row>
    <row r="691" spans="1:13" ht="12.75" customHeight="1" outlineLevel="2">
      <c r="A691" s="54" t="s">
        <v>346</v>
      </c>
      <c r="B691" s="55" t="s">
        <v>315</v>
      </c>
      <c r="C691" s="44" t="s">
        <v>5</v>
      </c>
      <c r="D691" s="47">
        <f>D692+D693+D694+D695</f>
        <v>0</v>
      </c>
      <c r="E691" s="47">
        <f>E692+E693+E694+E695</f>
        <v>0</v>
      </c>
      <c r="F691" s="47">
        <f>F692+F693+F694+F695</f>
        <v>0</v>
      </c>
      <c r="G691" s="6"/>
      <c r="H691" s="56" t="s">
        <v>268</v>
      </c>
      <c r="I691" s="99" t="s">
        <v>718</v>
      </c>
      <c r="J691" s="63" t="s">
        <v>551</v>
      </c>
      <c r="K691" s="63" t="s">
        <v>11</v>
      </c>
      <c r="L691" s="63" t="s">
        <v>431</v>
      </c>
      <c r="M691" s="63">
        <v>809</v>
      </c>
    </row>
    <row r="692" spans="1:13" ht="12" customHeight="1" outlineLevel="2">
      <c r="A692" s="54"/>
      <c r="B692" s="55"/>
      <c r="C692" s="44" t="s">
        <v>6</v>
      </c>
      <c r="D692" s="47">
        <v>0</v>
      </c>
      <c r="E692" s="47">
        <v>0</v>
      </c>
      <c r="F692" s="47">
        <v>0</v>
      </c>
      <c r="G692" s="6"/>
      <c r="H692" s="56"/>
      <c r="I692" s="99"/>
      <c r="J692" s="63"/>
      <c r="K692" s="63"/>
      <c r="L692" s="63"/>
      <c r="M692" s="63"/>
    </row>
    <row r="693" spans="1:13" ht="14.45" customHeight="1" outlineLevel="2">
      <c r="A693" s="54"/>
      <c r="B693" s="55"/>
      <c r="C693" s="44" t="s">
        <v>7</v>
      </c>
      <c r="D693" s="47">
        <v>0</v>
      </c>
      <c r="E693" s="47">
        <v>0</v>
      </c>
      <c r="F693" s="47">
        <v>0</v>
      </c>
      <c r="G693" s="6"/>
      <c r="H693" s="56"/>
      <c r="I693" s="99"/>
      <c r="J693" s="63"/>
      <c r="K693" s="89"/>
      <c r="L693" s="63"/>
      <c r="M693" s="63"/>
    </row>
    <row r="694" spans="1:13" ht="14.45" customHeight="1" outlineLevel="2">
      <c r="A694" s="54"/>
      <c r="B694" s="55"/>
      <c r="C694" s="44" t="s">
        <v>8</v>
      </c>
      <c r="D694" s="47">
        <v>0</v>
      </c>
      <c r="E694" s="47">
        <v>0</v>
      </c>
      <c r="F694" s="47">
        <v>0</v>
      </c>
      <c r="G694" s="6"/>
      <c r="H694" s="56"/>
      <c r="I694" s="99"/>
      <c r="J694" s="63"/>
      <c r="K694" s="89"/>
      <c r="L694" s="63"/>
      <c r="M694" s="63"/>
    </row>
    <row r="695" spans="1:13" ht="67.5" customHeight="1" outlineLevel="2">
      <c r="A695" s="54"/>
      <c r="B695" s="55"/>
      <c r="C695" s="44" t="s">
        <v>9</v>
      </c>
      <c r="D695" s="47">
        <v>0</v>
      </c>
      <c r="E695" s="47">
        <v>0</v>
      </c>
      <c r="F695" s="47">
        <v>0</v>
      </c>
      <c r="G695" s="6"/>
      <c r="H695" s="56"/>
      <c r="I695" s="99"/>
      <c r="J695" s="63"/>
      <c r="K695" s="89"/>
      <c r="L695" s="63"/>
      <c r="M695" s="63"/>
    </row>
    <row r="696" spans="1:13" ht="15.75" customHeight="1" outlineLevel="2">
      <c r="A696" s="54" t="s">
        <v>347</v>
      </c>
      <c r="B696" s="55" t="s">
        <v>129</v>
      </c>
      <c r="C696" s="44" t="s">
        <v>5</v>
      </c>
      <c r="D696" s="47">
        <f>D697+D698+D699+D700</f>
        <v>0</v>
      </c>
      <c r="E696" s="47">
        <f>E697+E698+E699+E700</f>
        <v>0</v>
      </c>
      <c r="F696" s="47">
        <f>F697+F698+F699+F700</f>
        <v>0</v>
      </c>
      <c r="G696" s="6"/>
      <c r="H696" s="56" t="s">
        <v>269</v>
      </c>
      <c r="I696" s="99" t="s">
        <v>630</v>
      </c>
      <c r="J696" s="63" t="s">
        <v>548</v>
      </c>
      <c r="K696" s="63" t="s">
        <v>11</v>
      </c>
      <c r="L696" s="87"/>
      <c r="M696" s="63">
        <v>809</v>
      </c>
    </row>
    <row r="697" spans="1:13" ht="15.75" customHeight="1" outlineLevel="2">
      <c r="A697" s="54"/>
      <c r="B697" s="55"/>
      <c r="C697" s="44" t="s">
        <v>6</v>
      </c>
      <c r="D697" s="47">
        <v>0</v>
      </c>
      <c r="E697" s="47">
        <v>0</v>
      </c>
      <c r="F697" s="47">
        <v>0</v>
      </c>
      <c r="G697" s="6"/>
      <c r="H697" s="56"/>
      <c r="I697" s="99"/>
      <c r="J697" s="63"/>
      <c r="K697" s="63"/>
      <c r="L697" s="87"/>
      <c r="M697" s="63"/>
    </row>
    <row r="698" spans="1:13" ht="14.45" customHeight="1" outlineLevel="2">
      <c r="A698" s="54"/>
      <c r="B698" s="55"/>
      <c r="C698" s="44" t="s">
        <v>7</v>
      </c>
      <c r="D698" s="47">
        <v>0</v>
      </c>
      <c r="E698" s="47">
        <v>0</v>
      </c>
      <c r="F698" s="47">
        <v>0</v>
      </c>
      <c r="G698" s="6"/>
      <c r="H698" s="56"/>
      <c r="I698" s="99"/>
      <c r="J698" s="63"/>
      <c r="K698" s="89"/>
      <c r="L698" s="158"/>
      <c r="M698" s="63"/>
    </row>
    <row r="699" spans="1:13" ht="14.45" customHeight="1" outlineLevel="2">
      <c r="A699" s="54"/>
      <c r="B699" s="55"/>
      <c r="C699" s="44" t="s">
        <v>8</v>
      </c>
      <c r="D699" s="47">
        <v>0</v>
      </c>
      <c r="E699" s="47">
        <v>0</v>
      </c>
      <c r="F699" s="47">
        <v>0</v>
      </c>
      <c r="G699" s="6"/>
      <c r="H699" s="56"/>
      <c r="I699" s="99"/>
      <c r="J699" s="63"/>
      <c r="K699" s="89"/>
      <c r="L699" s="158"/>
      <c r="M699" s="63"/>
    </row>
    <row r="700" spans="1:13" ht="23.25" customHeight="1" outlineLevel="2">
      <c r="A700" s="54"/>
      <c r="B700" s="55"/>
      <c r="C700" s="44" t="s">
        <v>9</v>
      </c>
      <c r="D700" s="47">
        <v>0</v>
      </c>
      <c r="E700" s="47">
        <v>0</v>
      </c>
      <c r="F700" s="47">
        <v>0</v>
      </c>
      <c r="G700" s="6"/>
      <c r="H700" s="56"/>
      <c r="I700" s="99"/>
      <c r="J700" s="63"/>
      <c r="K700" s="89"/>
      <c r="L700" s="158"/>
      <c r="M700" s="63"/>
    </row>
    <row r="701" spans="1:13" ht="14.25" customHeight="1" outlineLevel="1">
      <c r="A701" s="54" t="s">
        <v>139</v>
      </c>
      <c r="B701" s="55" t="s">
        <v>132</v>
      </c>
      <c r="C701" s="44" t="s">
        <v>5</v>
      </c>
      <c r="D701" s="47">
        <f>D702+D703+D704+D705</f>
        <v>0</v>
      </c>
      <c r="E701" s="47">
        <f>E702+E703+E704+E705</f>
        <v>0</v>
      </c>
      <c r="F701" s="47">
        <f>F702+F703+F704+F705</f>
        <v>0</v>
      </c>
      <c r="G701" s="6"/>
      <c r="H701" s="56"/>
      <c r="I701" s="43" t="s">
        <v>273</v>
      </c>
      <c r="J701" s="44">
        <f>J702+J703+J704</f>
        <v>3</v>
      </c>
      <c r="K701" s="63" t="s">
        <v>11</v>
      </c>
      <c r="L701" s="87"/>
      <c r="M701" s="87"/>
    </row>
    <row r="702" spans="1:13" ht="14.25" customHeight="1" outlineLevel="1">
      <c r="A702" s="54"/>
      <c r="B702" s="55"/>
      <c r="C702" s="44" t="s">
        <v>6</v>
      </c>
      <c r="D702" s="47">
        <f>D707+D712+D717</f>
        <v>0</v>
      </c>
      <c r="E702" s="47">
        <f>E707+E712+E717</f>
        <v>0</v>
      </c>
      <c r="F702" s="47">
        <f>F707+F712+F717</f>
        <v>0</v>
      </c>
      <c r="G702" s="6"/>
      <c r="H702" s="56"/>
      <c r="I702" s="43" t="s">
        <v>274</v>
      </c>
      <c r="J702" s="44">
        <v>2</v>
      </c>
      <c r="K702" s="63"/>
      <c r="L702" s="87"/>
      <c r="M702" s="87"/>
    </row>
    <row r="703" spans="1:13" ht="14.25" customHeight="1" outlineLevel="1">
      <c r="A703" s="54"/>
      <c r="B703" s="55"/>
      <c r="C703" s="44" t="s">
        <v>7</v>
      </c>
      <c r="D703" s="47">
        <f t="shared" ref="D703:F705" si="54">D708+D713+D718</f>
        <v>0</v>
      </c>
      <c r="E703" s="47">
        <f t="shared" si="54"/>
        <v>0</v>
      </c>
      <c r="F703" s="47">
        <f t="shared" si="54"/>
        <v>0</v>
      </c>
      <c r="G703" s="6"/>
      <c r="H703" s="56"/>
      <c r="I703" s="43" t="s">
        <v>275</v>
      </c>
      <c r="J703" s="44">
        <v>1</v>
      </c>
      <c r="K703" s="63"/>
      <c r="L703" s="87"/>
      <c r="M703" s="87"/>
    </row>
    <row r="704" spans="1:13" ht="14.25" customHeight="1" outlineLevel="1">
      <c r="A704" s="54"/>
      <c r="B704" s="55"/>
      <c r="C704" s="44" t="s">
        <v>8</v>
      </c>
      <c r="D704" s="47">
        <f t="shared" si="54"/>
        <v>0</v>
      </c>
      <c r="E704" s="47">
        <f t="shared" si="54"/>
        <v>0</v>
      </c>
      <c r="F704" s="47">
        <f t="shared" si="54"/>
        <v>0</v>
      </c>
      <c r="G704" s="6"/>
      <c r="H704" s="56"/>
      <c r="I704" s="43" t="s">
        <v>276</v>
      </c>
      <c r="J704" s="44">
        <v>0</v>
      </c>
      <c r="K704" s="63"/>
      <c r="L704" s="87"/>
      <c r="M704" s="87"/>
    </row>
    <row r="705" spans="1:13" ht="36" customHeight="1" outlineLevel="1">
      <c r="A705" s="54"/>
      <c r="B705" s="55"/>
      <c r="C705" s="44" t="s">
        <v>9</v>
      </c>
      <c r="D705" s="47">
        <f t="shared" si="54"/>
        <v>0</v>
      </c>
      <c r="E705" s="47">
        <f t="shared" si="54"/>
        <v>0</v>
      </c>
      <c r="F705" s="47">
        <f t="shared" si="54"/>
        <v>0</v>
      </c>
      <c r="G705" s="6"/>
      <c r="H705" s="56"/>
      <c r="I705" s="43" t="s">
        <v>277</v>
      </c>
      <c r="J705" s="6">
        <f>(J702+0.5*J703)/J701</f>
        <v>0.83333333333333337</v>
      </c>
      <c r="K705" s="63"/>
      <c r="L705" s="87"/>
      <c r="M705" s="87"/>
    </row>
    <row r="706" spans="1:13" ht="14.25" customHeight="1" outlineLevel="2">
      <c r="A706" s="54" t="s">
        <v>140</v>
      </c>
      <c r="B706" s="55" t="s">
        <v>238</v>
      </c>
      <c r="C706" s="44" t="s">
        <v>5</v>
      </c>
      <c r="D706" s="47">
        <f>D707+D708+D709+D710</f>
        <v>0</v>
      </c>
      <c r="E706" s="47">
        <f>E707+E708+E709+E710</f>
        <v>0</v>
      </c>
      <c r="F706" s="47">
        <f>F707+F708+F709+F710</f>
        <v>0</v>
      </c>
      <c r="G706" s="6"/>
      <c r="H706" s="56" t="s">
        <v>239</v>
      </c>
      <c r="I706" s="57" t="s">
        <v>643</v>
      </c>
      <c r="J706" s="63" t="s">
        <v>551</v>
      </c>
      <c r="K706" s="63" t="s">
        <v>11</v>
      </c>
      <c r="L706" s="53" t="s">
        <v>670</v>
      </c>
      <c r="M706" s="63">
        <v>809</v>
      </c>
    </row>
    <row r="707" spans="1:13" ht="14.25" customHeight="1" outlineLevel="2">
      <c r="A707" s="54"/>
      <c r="B707" s="55"/>
      <c r="C707" s="44" t="s">
        <v>6</v>
      </c>
      <c r="D707" s="47">
        <v>0</v>
      </c>
      <c r="E707" s="47">
        <v>0</v>
      </c>
      <c r="F707" s="47">
        <v>0</v>
      </c>
      <c r="G707" s="6"/>
      <c r="H707" s="56"/>
      <c r="I707" s="58"/>
      <c r="J707" s="63"/>
      <c r="K707" s="63"/>
      <c r="L707" s="53"/>
      <c r="M707" s="63"/>
    </row>
    <row r="708" spans="1:13" ht="15" customHeight="1" outlineLevel="2">
      <c r="A708" s="54"/>
      <c r="B708" s="55"/>
      <c r="C708" s="44" t="s">
        <v>7</v>
      </c>
      <c r="D708" s="47">
        <v>0</v>
      </c>
      <c r="E708" s="47">
        <v>0</v>
      </c>
      <c r="F708" s="47">
        <v>0</v>
      </c>
      <c r="G708" s="6"/>
      <c r="H708" s="56"/>
      <c r="I708" s="58"/>
      <c r="J708" s="63"/>
      <c r="K708" s="63"/>
      <c r="L708" s="53"/>
      <c r="M708" s="117"/>
    </row>
    <row r="709" spans="1:13" ht="15" customHeight="1" outlineLevel="2">
      <c r="A709" s="54"/>
      <c r="B709" s="55"/>
      <c r="C709" s="44" t="s">
        <v>8</v>
      </c>
      <c r="D709" s="47">
        <v>0</v>
      </c>
      <c r="E709" s="47">
        <v>0</v>
      </c>
      <c r="F709" s="47">
        <v>0</v>
      </c>
      <c r="G709" s="6"/>
      <c r="H709" s="56"/>
      <c r="I709" s="58"/>
      <c r="J709" s="63"/>
      <c r="K709" s="63"/>
      <c r="L709" s="53"/>
      <c r="M709" s="117"/>
    </row>
    <row r="710" spans="1:13" ht="14.25" customHeight="1" outlineLevel="2">
      <c r="A710" s="54"/>
      <c r="B710" s="55"/>
      <c r="C710" s="44" t="s">
        <v>9</v>
      </c>
      <c r="D710" s="47">
        <v>0</v>
      </c>
      <c r="E710" s="47">
        <v>0</v>
      </c>
      <c r="F710" s="47">
        <v>0</v>
      </c>
      <c r="G710" s="6"/>
      <c r="H710" s="56"/>
      <c r="I710" s="59"/>
      <c r="J710" s="63"/>
      <c r="K710" s="63"/>
      <c r="L710" s="53"/>
      <c r="M710" s="117"/>
    </row>
    <row r="711" spans="1:13" ht="13.5" customHeight="1" outlineLevel="2">
      <c r="A711" s="54" t="s">
        <v>149</v>
      </c>
      <c r="B711" s="55" t="s">
        <v>455</v>
      </c>
      <c r="C711" s="44" t="s">
        <v>5</v>
      </c>
      <c r="D711" s="47">
        <f>D712+D713+D714+D715</f>
        <v>0</v>
      </c>
      <c r="E711" s="47">
        <f>E712+E713+E714+E715</f>
        <v>0</v>
      </c>
      <c r="F711" s="47">
        <f>F712+F713+F714+F715</f>
        <v>0</v>
      </c>
      <c r="G711" s="6"/>
      <c r="H711" s="56" t="s">
        <v>456</v>
      </c>
      <c r="I711" s="57" t="s">
        <v>735</v>
      </c>
      <c r="J711" s="63" t="s">
        <v>548</v>
      </c>
      <c r="K711" s="63" t="s">
        <v>11</v>
      </c>
      <c r="L711" s="63"/>
      <c r="M711" s="63">
        <v>809</v>
      </c>
    </row>
    <row r="712" spans="1:13" ht="13.5" customHeight="1" outlineLevel="2">
      <c r="A712" s="54"/>
      <c r="B712" s="55"/>
      <c r="C712" s="44" t="s">
        <v>6</v>
      </c>
      <c r="D712" s="47">
        <v>0</v>
      </c>
      <c r="E712" s="47">
        <v>0</v>
      </c>
      <c r="F712" s="47">
        <v>0</v>
      </c>
      <c r="G712" s="6"/>
      <c r="H712" s="56"/>
      <c r="I712" s="58"/>
      <c r="J712" s="63"/>
      <c r="K712" s="63"/>
      <c r="L712" s="63"/>
      <c r="M712" s="63"/>
    </row>
    <row r="713" spans="1:13" ht="13.5" customHeight="1" outlineLevel="2">
      <c r="A713" s="54"/>
      <c r="B713" s="55"/>
      <c r="C713" s="44" t="s">
        <v>7</v>
      </c>
      <c r="D713" s="47">
        <v>0</v>
      </c>
      <c r="E713" s="47">
        <v>0</v>
      </c>
      <c r="F713" s="47">
        <v>0</v>
      </c>
      <c r="G713" s="6"/>
      <c r="H713" s="56"/>
      <c r="I713" s="58"/>
      <c r="J713" s="63"/>
      <c r="K713" s="63"/>
      <c r="L713" s="63"/>
      <c r="M713" s="117"/>
    </row>
    <row r="714" spans="1:13" ht="13.5" customHeight="1" outlineLevel="2">
      <c r="A714" s="54"/>
      <c r="B714" s="55"/>
      <c r="C714" s="44" t="s">
        <v>8</v>
      </c>
      <c r="D714" s="47">
        <v>0</v>
      </c>
      <c r="E714" s="47">
        <v>0</v>
      </c>
      <c r="F714" s="47">
        <v>0</v>
      </c>
      <c r="G714" s="6"/>
      <c r="H714" s="56"/>
      <c r="I714" s="58"/>
      <c r="J714" s="63"/>
      <c r="K714" s="63"/>
      <c r="L714" s="63"/>
      <c r="M714" s="117"/>
    </row>
    <row r="715" spans="1:13" ht="28.5" customHeight="1" outlineLevel="2">
      <c r="A715" s="54"/>
      <c r="B715" s="55"/>
      <c r="C715" s="44" t="s">
        <v>9</v>
      </c>
      <c r="D715" s="47">
        <v>0</v>
      </c>
      <c r="E715" s="47">
        <v>0</v>
      </c>
      <c r="F715" s="47">
        <v>0</v>
      </c>
      <c r="G715" s="6"/>
      <c r="H715" s="56"/>
      <c r="I715" s="59"/>
      <c r="J715" s="63"/>
      <c r="K715" s="63"/>
      <c r="L715" s="63"/>
      <c r="M715" s="117"/>
    </row>
    <row r="716" spans="1:13" ht="14.25" customHeight="1" outlineLevel="2">
      <c r="A716" s="54" t="s">
        <v>234</v>
      </c>
      <c r="B716" s="55" t="s">
        <v>454</v>
      </c>
      <c r="C716" s="44" t="s">
        <v>5</v>
      </c>
      <c r="D716" s="47">
        <f>D717+D718+D719+D720</f>
        <v>0</v>
      </c>
      <c r="E716" s="47">
        <f>E717+E718+E719+E720</f>
        <v>0</v>
      </c>
      <c r="F716" s="47">
        <f>F717+F718+F719+F720</f>
        <v>0</v>
      </c>
      <c r="G716" s="6"/>
      <c r="H716" s="56" t="s">
        <v>133</v>
      </c>
      <c r="I716" s="57" t="s">
        <v>644</v>
      </c>
      <c r="J716" s="63" t="s">
        <v>548</v>
      </c>
      <c r="K716" s="63" t="s">
        <v>11</v>
      </c>
      <c r="L716" s="63"/>
      <c r="M716" s="63">
        <v>809</v>
      </c>
    </row>
    <row r="717" spans="1:13" ht="14.25" customHeight="1" outlineLevel="2">
      <c r="A717" s="54"/>
      <c r="B717" s="55"/>
      <c r="C717" s="44" t="s">
        <v>6</v>
      </c>
      <c r="D717" s="47">
        <v>0</v>
      </c>
      <c r="E717" s="47">
        <v>0</v>
      </c>
      <c r="F717" s="47">
        <v>0</v>
      </c>
      <c r="G717" s="6"/>
      <c r="H717" s="56"/>
      <c r="I717" s="58"/>
      <c r="J717" s="63"/>
      <c r="K717" s="63"/>
      <c r="L717" s="63"/>
      <c r="M717" s="63"/>
    </row>
    <row r="718" spans="1:13" ht="12.75" customHeight="1" outlineLevel="2">
      <c r="A718" s="54"/>
      <c r="B718" s="55"/>
      <c r="C718" s="44" t="s">
        <v>7</v>
      </c>
      <c r="D718" s="47">
        <v>0</v>
      </c>
      <c r="E718" s="47">
        <v>0</v>
      </c>
      <c r="F718" s="47">
        <v>0</v>
      </c>
      <c r="G718" s="6"/>
      <c r="H718" s="56"/>
      <c r="I718" s="58"/>
      <c r="J718" s="63"/>
      <c r="K718" s="63"/>
      <c r="L718" s="63"/>
      <c r="M718" s="117"/>
    </row>
    <row r="719" spans="1:13" ht="12.75" customHeight="1" outlineLevel="2">
      <c r="A719" s="54"/>
      <c r="B719" s="55"/>
      <c r="C719" s="44" t="s">
        <v>8</v>
      </c>
      <c r="D719" s="47">
        <v>0</v>
      </c>
      <c r="E719" s="47">
        <v>0</v>
      </c>
      <c r="F719" s="47">
        <v>0</v>
      </c>
      <c r="G719" s="6"/>
      <c r="H719" s="56"/>
      <c r="I719" s="58"/>
      <c r="J719" s="63"/>
      <c r="K719" s="63"/>
      <c r="L719" s="63"/>
      <c r="M719" s="117"/>
    </row>
    <row r="720" spans="1:13" ht="114" customHeight="1" outlineLevel="2">
      <c r="A720" s="54"/>
      <c r="B720" s="55"/>
      <c r="C720" s="44" t="s">
        <v>9</v>
      </c>
      <c r="D720" s="47">
        <v>0</v>
      </c>
      <c r="E720" s="47">
        <v>0</v>
      </c>
      <c r="F720" s="47">
        <v>0</v>
      </c>
      <c r="G720" s="6"/>
      <c r="H720" s="56"/>
      <c r="I720" s="59"/>
      <c r="J720" s="63"/>
      <c r="K720" s="63"/>
      <c r="L720" s="63"/>
      <c r="M720" s="117"/>
    </row>
    <row r="721" spans="1:13" ht="15.75" customHeight="1" outlineLevel="1">
      <c r="A721" s="54" t="s">
        <v>154</v>
      </c>
      <c r="B721" s="55" t="s">
        <v>135</v>
      </c>
      <c r="C721" s="44" t="s">
        <v>5</v>
      </c>
      <c r="D721" s="47">
        <f>D722+D723+D724+D725</f>
        <v>0</v>
      </c>
      <c r="E721" s="47">
        <f>E722+E723+E724+E725</f>
        <v>0</v>
      </c>
      <c r="F721" s="47">
        <f>F722+F723+F724+F725</f>
        <v>0</v>
      </c>
      <c r="G721" s="6"/>
      <c r="H721" s="56"/>
      <c r="I721" s="43" t="s">
        <v>273</v>
      </c>
      <c r="J721" s="44">
        <f>J722+J723+J724</f>
        <v>4</v>
      </c>
      <c r="K721" s="63" t="s">
        <v>11</v>
      </c>
      <c r="L721" s="87"/>
      <c r="M721" s="87"/>
    </row>
    <row r="722" spans="1:13" ht="15.75" customHeight="1" outlineLevel="1">
      <c r="A722" s="54"/>
      <c r="B722" s="55"/>
      <c r="C722" s="44" t="s">
        <v>6</v>
      </c>
      <c r="D722" s="47">
        <f>D727+D732+D737+D742</f>
        <v>0</v>
      </c>
      <c r="E722" s="47">
        <f>E727+E732+E737+E742</f>
        <v>0</v>
      </c>
      <c r="F722" s="47">
        <f>F727+F732+F737+F742</f>
        <v>0</v>
      </c>
      <c r="G722" s="6"/>
      <c r="H722" s="56"/>
      <c r="I722" s="43" t="s">
        <v>274</v>
      </c>
      <c r="J722" s="44">
        <v>1</v>
      </c>
      <c r="K722" s="63"/>
      <c r="L722" s="87"/>
      <c r="M722" s="87"/>
    </row>
    <row r="723" spans="1:13" ht="15.75" customHeight="1" outlineLevel="1">
      <c r="A723" s="54"/>
      <c r="B723" s="55"/>
      <c r="C723" s="44" t="s">
        <v>7</v>
      </c>
      <c r="D723" s="47">
        <f>D728+D733+D738+D743</f>
        <v>0</v>
      </c>
      <c r="E723" s="47">
        <f t="shared" ref="E723:F725" si="55">E728+E733+E738+E743</f>
        <v>0</v>
      </c>
      <c r="F723" s="47">
        <f t="shared" si="55"/>
        <v>0</v>
      </c>
      <c r="G723" s="6"/>
      <c r="H723" s="56"/>
      <c r="I723" s="43" t="s">
        <v>275</v>
      </c>
      <c r="J723" s="44">
        <v>2</v>
      </c>
      <c r="K723" s="63"/>
      <c r="L723" s="87"/>
      <c r="M723" s="87"/>
    </row>
    <row r="724" spans="1:13" ht="15.75" customHeight="1" outlineLevel="1">
      <c r="A724" s="54"/>
      <c r="B724" s="55"/>
      <c r="C724" s="44" t="s">
        <v>8</v>
      </c>
      <c r="D724" s="47">
        <f>D729+D734+D739+D744</f>
        <v>0</v>
      </c>
      <c r="E724" s="47">
        <f t="shared" si="55"/>
        <v>0</v>
      </c>
      <c r="F724" s="47">
        <f t="shared" si="55"/>
        <v>0</v>
      </c>
      <c r="G724" s="6"/>
      <c r="H724" s="56"/>
      <c r="I724" s="43" t="s">
        <v>276</v>
      </c>
      <c r="J724" s="44">
        <v>1</v>
      </c>
      <c r="K724" s="63"/>
      <c r="L724" s="87"/>
      <c r="M724" s="87"/>
    </row>
    <row r="725" spans="1:13" ht="15.75" customHeight="1" outlineLevel="1">
      <c r="A725" s="54"/>
      <c r="B725" s="55"/>
      <c r="C725" s="44" t="s">
        <v>9</v>
      </c>
      <c r="D725" s="47">
        <f>D730+D735+D740+D745</f>
        <v>0</v>
      </c>
      <c r="E725" s="47">
        <f t="shared" si="55"/>
        <v>0</v>
      </c>
      <c r="F725" s="47">
        <f t="shared" si="55"/>
        <v>0</v>
      </c>
      <c r="G725" s="6"/>
      <c r="H725" s="56"/>
      <c r="I725" s="43" t="s">
        <v>277</v>
      </c>
      <c r="J725" s="6">
        <f>(J722+0.5*J723)/J721</f>
        <v>0.5</v>
      </c>
      <c r="K725" s="63"/>
      <c r="L725" s="87"/>
      <c r="M725" s="87"/>
    </row>
    <row r="726" spans="1:13" ht="15" customHeight="1" outlineLevel="2">
      <c r="A726" s="54" t="s">
        <v>155</v>
      </c>
      <c r="B726" s="55" t="s">
        <v>192</v>
      </c>
      <c r="C726" s="44" t="s">
        <v>5</v>
      </c>
      <c r="D726" s="47">
        <f>D727+D728+D729+D730</f>
        <v>0</v>
      </c>
      <c r="E726" s="47">
        <f>E727+E728+E729+E730</f>
        <v>0</v>
      </c>
      <c r="F726" s="47">
        <f>F727+F728+F729+F730</f>
        <v>0</v>
      </c>
      <c r="G726" s="6"/>
      <c r="H726" s="56" t="s">
        <v>193</v>
      </c>
      <c r="I726" s="56"/>
      <c r="J726" s="63" t="s">
        <v>558</v>
      </c>
      <c r="K726" s="63" t="s">
        <v>11</v>
      </c>
      <c r="L726" s="63" t="s">
        <v>583</v>
      </c>
      <c r="M726" s="63">
        <v>809</v>
      </c>
    </row>
    <row r="727" spans="1:13" ht="15" customHeight="1" outlineLevel="2">
      <c r="A727" s="54"/>
      <c r="B727" s="55"/>
      <c r="C727" s="44" t="s">
        <v>6</v>
      </c>
      <c r="D727" s="47">
        <v>0</v>
      </c>
      <c r="E727" s="47">
        <v>0</v>
      </c>
      <c r="F727" s="47">
        <v>0</v>
      </c>
      <c r="G727" s="6"/>
      <c r="H727" s="56"/>
      <c r="I727" s="56"/>
      <c r="J727" s="63"/>
      <c r="K727" s="63"/>
      <c r="L727" s="63"/>
      <c r="M727" s="63"/>
    </row>
    <row r="728" spans="1:13" ht="14.45" customHeight="1" outlineLevel="2">
      <c r="A728" s="54"/>
      <c r="B728" s="55"/>
      <c r="C728" s="44" t="s">
        <v>7</v>
      </c>
      <c r="D728" s="47">
        <v>0</v>
      </c>
      <c r="E728" s="47">
        <v>0</v>
      </c>
      <c r="F728" s="47">
        <v>0</v>
      </c>
      <c r="G728" s="6"/>
      <c r="H728" s="56"/>
      <c r="I728" s="56"/>
      <c r="J728" s="63"/>
      <c r="K728" s="63"/>
      <c r="L728" s="63"/>
      <c r="M728" s="117"/>
    </row>
    <row r="729" spans="1:13" ht="14.45" customHeight="1" outlineLevel="2">
      <c r="A729" s="54"/>
      <c r="B729" s="55"/>
      <c r="C729" s="44" t="s">
        <v>8</v>
      </c>
      <c r="D729" s="47">
        <v>0</v>
      </c>
      <c r="E729" s="47">
        <v>0</v>
      </c>
      <c r="F729" s="47">
        <v>0</v>
      </c>
      <c r="G729" s="6"/>
      <c r="H729" s="56"/>
      <c r="I729" s="56"/>
      <c r="J729" s="63"/>
      <c r="K729" s="63"/>
      <c r="L729" s="63"/>
      <c r="M729" s="117"/>
    </row>
    <row r="730" spans="1:13" ht="16.5" customHeight="1" outlineLevel="2">
      <c r="A730" s="54"/>
      <c r="B730" s="55"/>
      <c r="C730" s="44" t="s">
        <v>9</v>
      </c>
      <c r="D730" s="47">
        <v>0</v>
      </c>
      <c r="E730" s="47">
        <v>0</v>
      </c>
      <c r="F730" s="47">
        <v>0</v>
      </c>
      <c r="G730" s="6"/>
      <c r="H730" s="56"/>
      <c r="I730" s="56"/>
      <c r="J730" s="63"/>
      <c r="K730" s="63"/>
      <c r="L730" s="63"/>
      <c r="M730" s="117"/>
    </row>
    <row r="731" spans="1:13" ht="12.75" customHeight="1" outlineLevel="2">
      <c r="A731" s="54" t="s">
        <v>156</v>
      </c>
      <c r="B731" s="55" t="s">
        <v>194</v>
      </c>
      <c r="C731" s="44" t="s">
        <v>5</v>
      </c>
      <c r="D731" s="47">
        <f>D732+D733+D734+D735</f>
        <v>0</v>
      </c>
      <c r="E731" s="47">
        <f>E732+E733+E734+E735</f>
        <v>0</v>
      </c>
      <c r="F731" s="47">
        <f>F732+F733+F734+F735</f>
        <v>0</v>
      </c>
      <c r="G731" s="6"/>
      <c r="H731" s="56" t="s">
        <v>381</v>
      </c>
      <c r="I731" s="56" t="s">
        <v>671</v>
      </c>
      <c r="J731" s="63" t="s">
        <v>551</v>
      </c>
      <c r="K731" s="63" t="s">
        <v>11</v>
      </c>
      <c r="L731" s="63" t="s">
        <v>431</v>
      </c>
      <c r="M731" s="63">
        <v>809</v>
      </c>
    </row>
    <row r="732" spans="1:13" ht="12.75" customHeight="1" outlineLevel="2">
      <c r="A732" s="54"/>
      <c r="B732" s="55"/>
      <c r="C732" s="44" t="s">
        <v>6</v>
      </c>
      <c r="D732" s="47">
        <v>0</v>
      </c>
      <c r="E732" s="47">
        <v>0</v>
      </c>
      <c r="F732" s="47">
        <v>0</v>
      </c>
      <c r="G732" s="6"/>
      <c r="H732" s="56"/>
      <c r="I732" s="56"/>
      <c r="J732" s="63"/>
      <c r="K732" s="63"/>
      <c r="L732" s="63"/>
      <c r="M732" s="63"/>
    </row>
    <row r="733" spans="1:13" ht="12.75" customHeight="1" outlineLevel="2">
      <c r="A733" s="54"/>
      <c r="B733" s="55"/>
      <c r="C733" s="44" t="s">
        <v>7</v>
      </c>
      <c r="D733" s="47">
        <v>0</v>
      </c>
      <c r="E733" s="47">
        <v>0</v>
      </c>
      <c r="F733" s="47">
        <v>0</v>
      </c>
      <c r="G733" s="6"/>
      <c r="H733" s="56"/>
      <c r="I733" s="56"/>
      <c r="J733" s="63"/>
      <c r="K733" s="63"/>
      <c r="L733" s="63"/>
      <c r="M733" s="117"/>
    </row>
    <row r="734" spans="1:13" ht="12.75" customHeight="1" outlineLevel="2">
      <c r="A734" s="54"/>
      <c r="B734" s="55"/>
      <c r="C734" s="44" t="s">
        <v>8</v>
      </c>
      <c r="D734" s="47">
        <v>0</v>
      </c>
      <c r="E734" s="47">
        <v>0</v>
      </c>
      <c r="F734" s="47">
        <v>0</v>
      </c>
      <c r="G734" s="6"/>
      <c r="H734" s="56"/>
      <c r="I734" s="56"/>
      <c r="J734" s="63"/>
      <c r="K734" s="63"/>
      <c r="L734" s="63"/>
      <c r="M734" s="117"/>
    </row>
    <row r="735" spans="1:13" ht="65.25" customHeight="1" outlineLevel="2">
      <c r="A735" s="54"/>
      <c r="B735" s="55"/>
      <c r="C735" s="44" t="s">
        <v>9</v>
      </c>
      <c r="D735" s="47">
        <v>0</v>
      </c>
      <c r="E735" s="47">
        <v>0</v>
      </c>
      <c r="F735" s="47">
        <v>0</v>
      </c>
      <c r="G735" s="6"/>
      <c r="H735" s="56"/>
      <c r="I735" s="56"/>
      <c r="J735" s="63"/>
      <c r="K735" s="63"/>
      <c r="L735" s="63"/>
      <c r="M735" s="117"/>
    </row>
    <row r="736" spans="1:13" ht="12.75" customHeight="1" outlineLevel="2">
      <c r="A736" s="54" t="s">
        <v>235</v>
      </c>
      <c r="B736" s="55" t="s">
        <v>195</v>
      </c>
      <c r="C736" s="44" t="s">
        <v>5</v>
      </c>
      <c r="D736" s="47">
        <f>D737+D738+D739+D740</f>
        <v>0</v>
      </c>
      <c r="E736" s="47">
        <f>E737+E738+E739+E740</f>
        <v>0</v>
      </c>
      <c r="F736" s="47">
        <f>F737+F738+F739+F740</f>
        <v>0</v>
      </c>
      <c r="G736" s="6"/>
      <c r="H736" s="56" t="s">
        <v>196</v>
      </c>
      <c r="I736" s="57" t="s">
        <v>672</v>
      </c>
      <c r="J736" s="63" t="s">
        <v>548</v>
      </c>
      <c r="K736" s="63" t="s">
        <v>11</v>
      </c>
      <c r="L736" s="63"/>
      <c r="M736" s="63">
        <v>809</v>
      </c>
    </row>
    <row r="737" spans="1:13" ht="12.75" customHeight="1" outlineLevel="2">
      <c r="A737" s="54"/>
      <c r="B737" s="55"/>
      <c r="C737" s="44" t="s">
        <v>6</v>
      </c>
      <c r="D737" s="47">
        <v>0</v>
      </c>
      <c r="E737" s="47">
        <v>0</v>
      </c>
      <c r="F737" s="47">
        <v>0</v>
      </c>
      <c r="G737" s="6"/>
      <c r="H737" s="56"/>
      <c r="I737" s="58"/>
      <c r="J737" s="63"/>
      <c r="K737" s="63"/>
      <c r="L737" s="63"/>
      <c r="M737" s="63"/>
    </row>
    <row r="738" spans="1:13" ht="13.5" customHeight="1" outlineLevel="2">
      <c r="A738" s="54"/>
      <c r="B738" s="55"/>
      <c r="C738" s="44" t="s">
        <v>7</v>
      </c>
      <c r="D738" s="47">
        <v>0</v>
      </c>
      <c r="E738" s="47">
        <v>0</v>
      </c>
      <c r="F738" s="47">
        <v>0</v>
      </c>
      <c r="G738" s="6"/>
      <c r="H738" s="56"/>
      <c r="I738" s="58"/>
      <c r="J738" s="63"/>
      <c r="K738" s="63"/>
      <c r="L738" s="63"/>
      <c r="M738" s="117"/>
    </row>
    <row r="739" spans="1:13" ht="13.5" customHeight="1" outlineLevel="2">
      <c r="A739" s="54"/>
      <c r="B739" s="55"/>
      <c r="C739" s="44" t="s">
        <v>8</v>
      </c>
      <c r="D739" s="47">
        <v>0</v>
      </c>
      <c r="E739" s="47">
        <v>0</v>
      </c>
      <c r="F739" s="47">
        <v>0</v>
      </c>
      <c r="G739" s="6"/>
      <c r="H739" s="56"/>
      <c r="I739" s="58"/>
      <c r="J739" s="63"/>
      <c r="K739" s="63"/>
      <c r="L739" s="63"/>
      <c r="M739" s="117"/>
    </row>
    <row r="740" spans="1:13" ht="88.5" customHeight="1" outlineLevel="2">
      <c r="A740" s="54"/>
      <c r="B740" s="55"/>
      <c r="C740" s="44" t="s">
        <v>9</v>
      </c>
      <c r="D740" s="47">
        <v>0</v>
      </c>
      <c r="E740" s="47">
        <v>0</v>
      </c>
      <c r="F740" s="47">
        <v>0</v>
      </c>
      <c r="G740" s="6"/>
      <c r="H740" s="56"/>
      <c r="I740" s="59"/>
      <c r="J740" s="63"/>
      <c r="K740" s="63"/>
      <c r="L740" s="63"/>
      <c r="M740" s="117"/>
    </row>
    <row r="741" spans="1:13" ht="14.25" customHeight="1" outlineLevel="2">
      <c r="A741" s="54" t="s">
        <v>236</v>
      </c>
      <c r="B741" s="55" t="s">
        <v>262</v>
      </c>
      <c r="C741" s="44" t="s">
        <v>5</v>
      </c>
      <c r="D741" s="47">
        <f>D742+D743+D744+D745</f>
        <v>0</v>
      </c>
      <c r="E741" s="47">
        <f>E742+E743+E744+E745</f>
        <v>0</v>
      </c>
      <c r="F741" s="47">
        <f>F742+F743+F744+F745</f>
        <v>0</v>
      </c>
      <c r="G741" s="6"/>
      <c r="H741" s="56" t="s">
        <v>136</v>
      </c>
      <c r="I741" s="56" t="s">
        <v>673</v>
      </c>
      <c r="J741" s="63" t="s">
        <v>551</v>
      </c>
      <c r="K741" s="63" t="s">
        <v>11</v>
      </c>
      <c r="L741" s="63" t="s">
        <v>431</v>
      </c>
      <c r="M741" s="63">
        <v>809</v>
      </c>
    </row>
    <row r="742" spans="1:13" ht="14.25" customHeight="1" outlineLevel="2">
      <c r="A742" s="54"/>
      <c r="B742" s="55"/>
      <c r="C742" s="44" t="s">
        <v>6</v>
      </c>
      <c r="D742" s="47">
        <v>0</v>
      </c>
      <c r="E742" s="47">
        <v>0</v>
      </c>
      <c r="F742" s="47">
        <v>0</v>
      </c>
      <c r="G742" s="6"/>
      <c r="H742" s="56"/>
      <c r="I742" s="56"/>
      <c r="J742" s="63"/>
      <c r="K742" s="63"/>
      <c r="L742" s="63"/>
      <c r="M742" s="63"/>
    </row>
    <row r="743" spans="1:13" ht="14.25" customHeight="1" outlineLevel="2">
      <c r="A743" s="54"/>
      <c r="B743" s="55"/>
      <c r="C743" s="44" t="s">
        <v>7</v>
      </c>
      <c r="D743" s="47">
        <v>0</v>
      </c>
      <c r="E743" s="47">
        <v>0</v>
      </c>
      <c r="F743" s="47">
        <v>0</v>
      </c>
      <c r="G743" s="6"/>
      <c r="H743" s="56"/>
      <c r="I743" s="56"/>
      <c r="J743" s="63"/>
      <c r="K743" s="63"/>
      <c r="L743" s="63"/>
      <c r="M743" s="117"/>
    </row>
    <row r="744" spans="1:13" ht="14.25" customHeight="1" outlineLevel="2">
      <c r="A744" s="54"/>
      <c r="B744" s="55"/>
      <c r="C744" s="44" t="s">
        <v>8</v>
      </c>
      <c r="D744" s="47">
        <v>0</v>
      </c>
      <c r="E744" s="47">
        <v>0</v>
      </c>
      <c r="F744" s="47">
        <v>0</v>
      </c>
      <c r="G744" s="6"/>
      <c r="H744" s="56"/>
      <c r="I744" s="56"/>
      <c r="J744" s="63"/>
      <c r="K744" s="63"/>
      <c r="L744" s="63"/>
      <c r="M744" s="117"/>
    </row>
    <row r="745" spans="1:13" ht="25.5" customHeight="1" outlineLevel="2">
      <c r="A745" s="54"/>
      <c r="B745" s="55"/>
      <c r="C745" s="44" t="s">
        <v>9</v>
      </c>
      <c r="D745" s="47">
        <v>0</v>
      </c>
      <c r="E745" s="47">
        <v>0</v>
      </c>
      <c r="F745" s="47">
        <v>0</v>
      </c>
      <c r="G745" s="6"/>
      <c r="H745" s="56"/>
      <c r="I745" s="56"/>
      <c r="J745" s="63"/>
      <c r="K745" s="63"/>
      <c r="L745" s="63"/>
      <c r="M745" s="117"/>
    </row>
    <row r="746" spans="1:13" ht="14.25" customHeight="1" outlineLevel="1">
      <c r="A746" s="54" t="s">
        <v>237</v>
      </c>
      <c r="B746" s="55" t="s">
        <v>327</v>
      </c>
      <c r="C746" s="44" t="s">
        <v>5</v>
      </c>
      <c r="D746" s="47">
        <f>D747+D748+D749+D750</f>
        <v>0</v>
      </c>
      <c r="E746" s="47">
        <f>E747+E748+E749+E750</f>
        <v>0</v>
      </c>
      <c r="F746" s="47">
        <f>F747+F748+F749+F750</f>
        <v>0</v>
      </c>
      <c r="G746" s="6"/>
      <c r="H746" s="56"/>
      <c r="I746" s="43" t="s">
        <v>273</v>
      </c>
      <c r="J746" s="44">
        <f>J747+J748+J749</f>
        <v>2</v>
      </c>
      <c r="K746" s="63" t="s">
        <v>442</v>
      </c>
      <c r="L746" s="87"/>
      <c r="M746" s="87"/>
    </row>
    <row r="747" spans="1:13" ht="14.25" customHeight="1" outlineLevel="1">
      <c r="A747" s="54"/>
      <c r="B747" s="55"/>
      <c r="C747" s="44" t="s">
        <v>6</v>
      </c>
      <c r="D747" s="47">
        <f>D752+D757</f>
        <v>0</v>
      </c>
      <c r="E747" s="47">
        <f>E752+E757</f>
        <v>0</v>
      </c>
      <c r="F747" s="47">
        <f>F752+F757</f>
        <v>0</v>
      </c>
      <c r="G747" s="6"/>
      <c r="H747" s="56"/>
      <c r="I747" s="43" t="s">
        <v>274</v>
      </c>
      <c r="J747" s="44">
        <v>0</v>
      </c>
      <c r="K747" s="63"/>
      <c r="L747" s="87"/>
      <c r="M747" s="87"/>
    </row>
    <row r="748" spans="1:13" ht="14.25" customHeight="1" outlineLevel="1">
      <c r="A748" s="54"/>
      <c r="B748" s="55"/>
      <c r="C748" s="44" t="s">
        <v>7</v>
      </c>
      <c r="D748" s="47">
        <f t="shared" ref="D748:F750" si="56">D753+D758</f>
        <v>0</v>
      </c>
      <c r="E748" s="47">
        <f t="shared" si="56"/>
        <v>0</v>
      </c>
      <c r="F748" s="47">
        <f t="shared" si="56"/>
        <v>0</v>
      </c>
      <c r="G748" s="6"/>
      <c r="H748" s="56"/>
      <c r="I748" s="43" t="s">
        <v>275</v>
      </c>
      <c r="J748" s="44">
        <v>2</v>
      </c>
      <c r="K748" s="63"/>
      <c r="L748" s="87"/>
      <c r="M748" s="87"/>
    </row>
    <row r="749" spans="1:13" ht="14.25" customHeight="1" outlineLevel="1">
      <c r="A749" s="54"/>
      <c r="B749" s="55"/>
      <c r="C749" s="44" t="s">
        <v>8</v>
      </c>
      <c r="D749" s="47">
        <f t="shared" si="56"/>
        <v>0</v>
      </c>
      <c r="E749" s="47">
        <f t="shared" si="56"/>
        <v>0</v>
      </c>
      <c r="F749" s="47">
        <f t="shared" si="56"/>
        <v>0</v>
      </c>
      <c r="G749" s="6"/>
      <c r="H749" s="56"/>
      <c r="I749" s="43" t="s">
        <v>276</v>
      </c>
      <c r="J749" s="44">
        <v>0</v>
      </c>
      <c r="K749" s="63"/>
      <c r="L749" s="87"/>
      <c r="M749" s="87"/>
    </row>
    <row r="750" spans="1:13" ht="27.75" customHeight="1" outlineLevel="1">
      <c r="A750" s="54"/>
      <c r="B750" s="55"/>
      <c r="C750" s="44" t="s">
        <v>9</v>
      </c>
      <c r="D750" s="47">
        <f t="shared" si="56"/>
        <v>0</v>
      </c>
      <c r="E750" s="47">
        <f t="shared" si="56"/>
        <v>0</v>
      </c>
      <c r="F750" s="47">
        <f t="shared" si="56"/>
        <v>0</v>
      </c>
      <c r="G750" s="6"/>
      <c r="H750" s="56"/>
      <c r="I750" s="43" t="s">
        <v>277</v>
      </c>
      <c r="J750" s="6">
        <f>(J747+0.5*J748)/J746</f>
        <v>0.5</v>
      </c>
      <c r="K750" s="63"/>
      <c r="L750" s="87"/>
      <c r="M750" s="87"/>
    </row>
    <row r="751" spans="1:13" ht="12.75" customHeight="1" outlineLevel="2">
      <c r="A751" s="54" t="s">
        <v>240</v>
      </c>
      <c r="B751" s="55" t="s">
        <v>138</v>
      </c>
      <c r="C751" s="44" t="s">
        <v>5</v>
      </c>
      <c r="D751" s="47">
        <f>D752+D753+D754+D755</f>
        <v>0</v>
      </c>
      <c r="E751" s="47">
        <f>E752+E753+E754+E755</f>
        <v>0</v>
      </c>
      <c r="F751" s="47">
        <f>F752+F753+F754+F755</f>
        <v>0</v>
      </c>
      <c r="G751" s="6"/>
      <c r="H751" s="56" t="s">
        <v>133</v>
      </c>
      <c r="I751" s="55" t="s">
        <v>565</v>
      </c>
      <c r="J751" s="63" t="s">
        <v>551</v>
      </c>
      <c r="K751" s="63" t="s">
        <v>442</v>
      </c>
      <c r="L751" s="50" t="s">
        <v>431</v>
      </c>
      <c r="M751" s="63">
        <v>833</v>
      </c>
    </row>
    <row r="752" spans="1:13" ht="12.75" customHeight="1" outlineLevel="2">
      <c r="A752" s="54"/>
      <c r="B752" s="55"/>
      <c r="C752" s="44" t="s">
        <v>6</v>
      </c>
      <c r="D752" s="47">
        <v>0</v>
      </c>
      <c r="E752" s="47">
        <v>0</v>
      </c>
      <c r="F752" s="47">
        <v>0</v>
      </c>
      <c r="G752" s="6"/>
      <c r="H752" s="56"/>
      <c r="I752" s="55"/>
      <c r="J752" s="63"/>
      <c r="K752" s="63"/>
      <c r="L752" s="51"/>
      <c r="M752" s="63"/>
    </row>
    <row r="753" spans="1:13" ht="12.75" customHeight="1" outlineLevel="2">
      <c r="A753" s="54"/>
      <c r="B753" s="55"/>
      <c r="C753" s="44" t="s">
        <v>7</v>
      </c>
      <c r="D753" s="47">
        <v>0</v>
      </c>
      <c r="E753" s="47">
        <v>0</v>
      </c>
      <c r="F753" s="47">
        <v>0</v>
      </c>
      <c r="G753" s="6"/>
      <c r="H753" s="56"/>
      <c r="I753" s="55"/>
      <c r="J753" s="63"/>
      <c r="K753" s="63"/>
      <c r="L753" s="51"/>
      <c r="M753" s="63"/>
    </row>
    <row r="754" spans="1:13" ht="12.75" customHeight="1" outlineLevel="2">
      <c r="A754" s="54"/>
      <c r="B754" s="55"/>
      <c r="C754" s="44" t="s">
        <v>8</v>
      </c>
      <c r="D754" s="47">
        <v>0</v>
      </c>
      <c r="E754" s="47">
        <v>0</v>
      </c>
      <c r="F754" s="47">
        <v>0</v>
      </c>
      <c r="G754" s="6"/>
      <c r="H754" s="56"/>
      <c r="I754" s="55"/>
      <c r="J754" s="63"/>
      <c r="K754" s="63"/>
      <c r="L754" s="51"/>
      <c r="M754" s="63"/>
    </row>
    <row r="755" spans="1:13" ht="66.75" customHeight="1" outlineLevel="2">
      <c r="A755" s="54"/>
      <c r="B755" s="55"/>
      <c r="C755" s="44" t="s">
        <v>9</v>
      </c>
      <c r="D755" s="47">
        <v>0</v>
      </c>
      <c r="E755" s="47">
        <v>0</v>
      </c>
      <c r="F755" s="47">
        <v>0</v>
      </c>
      <c r="G755" s="6"/>
      <c r="H755" s="56"/>
      <c r="I755" s="55"/>
      <c r="J755" s="63"/>
      <c r="K755" s="63"/>
      <c r="L755" s="52"/>
      <c r="M755" s="63"/>
    </row>
    <row r="756" spans="1:13" ht="12.75" customHeight="1" outlineLevel="2">
      <c r="A756" s="54" t="s">
        <v>241</v>
      </c>
      <c r="B756" s="55" t="s">
        <v>189</v>
      </c>
      <c r="C756" s="44" t="s">
        <v>5</v>
      </c>
      <c r="D756" s="47">
        <f>D757+D758+D759+D760</f>
        <v>0</v>
      </c>
      <c r="E756" s="47">
        <f>E757+E758+E759+E760</f>
        <v>0</v>
      </c>
      <c r="F756" s="47">
        <f>F757+F758+F759+F760</f>
        <v>0</v>
      </c>
      <c r="G756" s="6"/>
      <c r="H756" s="56" t="s">
        <v>190</v>
      </c>
      <c r="I756" s="56" t="s">
        <v>564</v>
      </c>
      <c r="J756" s="63" t="s">
        <v>551</v>
      </c>
      <c r="K756" s="63" t="s">
        <v>442</v>
      </c>
      <c r="L756" s="100" t="s">
        <v>563</v>
      </c>
      <c r="M756" s="63">
        <v>833</v>
      </c>
    </row>
    <row r="757" spans="1:13" ht="12.75" customHeight="1" outlineLevel="2">
      <c r="A757" s="54"/>
      <c r="B757" s="55"/>
      <c r="C757" s="44" t="s">
        <v>6</v>
      </c>
      <c r="D757" s="47">
        <v>0</v>
      </c>
      <c r="E757" s="47">
        <v>0</v>
      </c>
      <c r="F757" s="47">
        <v>0</v>
      </c>
      <c r="G757" s="6"/>
      <c r="H757" s="56"/>
      <c r="I757" s="56"/>
      <c r="J757" s="63"/>
      <c r="K757" s="63"/>
      <c r="L757" s="100"/>
      <c r="M757" s="63"/>
    </row>
    <row r="758" spans="1:13" ht="12.75" customHeight="1" outlineLevel="2">
      <c r="A758" s="54"/>
      <c r="B758" s="55"/>
      <c r="C758" s="44" t="s">
        <v>7</v>
      </c>
      <c r="D758" s="47">
        <v>0</v>
      </c>
      <c r="E758" s="47">
        <v>0</v>
      </c>
      <c r="F758" s="47">
        <v>0</v>
      </c>
      <c r="G758" s="6"/>
      <c r="H758" s="56"/>
      <c r="I758" s="56"/>
      <c r="J758" s="63"/>
      <c r="K758" s="63"/>
      <c r="L758" s="100"/>
      <c r="M758" s="63"/>
    </row>
    <row r="759" spans="1:13" ht="12.75" customHeight="1" outlineLevel="2">
      <c r="A759" s="54"/>
      <c r="B759" s="55"/>
      <c r="C759" s="44" t="s">
        <v>8</v>
      </c>
      <c r="D759" s="47">
        <v>0</v>
      </c>
      <c r="E759" s="47">
        <v>0</v>
      </c>
      <c r="F759" s="47">
        <v>0</v>
      </c>
      <c r="G759" s="6"/>
      <c r="H759" s="56"/>
      <c r="I759" s="56"/>
      <c r="J759" s="63"/>
      <c r="K759" s="63"/>
      <c r="L759" s="100"/>
      <c r="M759" s="63"/>
    </row>
    <row r="760" spans="1:13" ht="147" customHeight="1" outlineLevel="2">
      <c r="A760" s="54"/>
      <c r="B760" s="55"/>
      <c r="C760" s="44" t="s">
        <v>9</v>
      </c>
      <c r="D760" s="47">
        <v>0</v>
      </c>
      <c r="E760" s="47">
        <v>0</v>
      </c>
      <c r="F760" s="47">
        <v>0</v>
      </c>
      <c r="G760" s="6"/>
      <c r="H760" s="56"/>
      <c r="I760" s="56"/>
      <c r="J760" s="63"/>
      <c r="K760" s="63"/>
      <c r="L760" s="100"/>
      <c r="M760" s="63"/>
    </row>
    <row r="761" spans="1:13" ht="12.75" customHeight="1" outlineLevel="1">
      <c r="A761" s="54" t="s">
        <v>242</v>
      </c>
      <c r="B761" s="55" t="s">
        <v>141</v>
      </c>
      <c r="C761" s="44" t="s">
        <v>5</v>
      </c>
      <c r="D761" s="47">
        <f>D762+D763+D764+D765</f>
        <v>4000</v>
      </c>
      <c r="E761" s="47">
        <f>E762+E763+E764+E765</f>
        <v>0</v>
      </c>
      <c r="F761" s="47">
        <f>F762+F763+F764+F765</f>
        <v>0</v>
      </c>
      <c r="G761" s="6">
        <f>F761/D761</f>
        <v>0</v>
      </c>
      <c r="H761" s="56"/>
      <c r="I761" s="43" t="s">
        <v>273</v>
      </c>
      <c r="J761" s="44">
        <f>J762+J763+J764</f>
        <v>4</v>
      </c>
      <c r="K761" s="63" t="s">
        <v>11</v>
      </c>
      <c r="L761" s="87"/>
      <c r="M761" s="87"/>
    </row>
    <row r="762" spans="1:13" ht="12.75" customHeight="1" outlineLevel="1">
      <c r="A762" s="54"/>
      <c r="B762" s="55"/>
      <c r="C762" s="44" t="s">
        <v>6</v>
      </c>
      <c r="D762" s="47">
        <f>D767+D772+D777+D782</f>
        <v>4000</v>
      </c>
      <c r="E762" s="47">
        <f>E767+E772+E777+E782</f>
        <v>0</v>
      </c>
      <c r="F762" s="47">
        <f>F767+F772+F777+F782</f>
        <v>0</v>
      </c>
      <c r="G762" s="6">
        <f>F762/D762</f>
        <v>0</v>
      </c>
      <c r="H762" s="56"/>
      <c r="I762" s="43" t="s">
        <v>274</v>
      </c>
      <c r="J762" s="46">
        <v>3</v>
      </c>
      <c r="K762" s="63"/>
      <c r="L762" s="87"/>
      <c r="M762" s="87"/>
    </row>
    <row r="763" spans="1:13" ht="12.75" customHeight="1" outlineLevel="1">
      <c r="A763" s="54"/>
      <c r="B763" s="55"/>
      <c r="C763" s="44" t="s">
        <v>7</v>
      </c>
      <c r="D763" s="47">
        <f t="shared" ref="D763:F765" si="57">D768+D773+D778+D783</f>
        <v>0</v>
      </c>
      <c r="E763" s="47">
        <f t="shared" si="57"/>
        <v>0</v>
      </c>
      <c r="F763" s="47">
        <f t="shared" si="57"/>
        <v>0</v>
      </c>
      <c r="G763" s="6"/>
      <c r="H763" s="56"/>
      <c r="I763" s="43" t="s">
        <v>275</v>
      </c>
      <c r="J763" s="46">
        <v>0</v>
      </c>
      <c r="K763" s="63"/>
      <c r="L763" s="87"/>
      <c r="M763" s="87"/>
    </row>
    <row r="764" spans="1:13" ht="12.75" customHeight="1" outlineLevel="1">
      <c r="A764" s="54"/>
      <c r="B764" s="55"/>
      <c r="C764" s="44" t="s">
        <v>8</v>
      </c>
      <c r="D764" s="47">
        <f t="shared" si="57"/>
        <v>0</v>
      </c>
      <c r="E764" s="47">
        <f t="shared" si="57"/>
        <v>0</v>
      </c>
      <c r="F764" s="47">
        <f t="shared" si="57"/>
        <v>0</v>
      </c>
      <c r="G764" s="6"/>
      <c r="H764" s="56"/>
      <c r="I764" s="43" t="s">
        <v>276</v>
      </c>
      <c r="J764" s="46">
        <v>1</v>
      </c>
      <c r="K764" s="63"/>
      <c r="L764" s="87"/>
      <c r="M764" s="87"/>
    </row>
    <row r="765" spans="1:13" ht="14.25" customHeight="1" outlineLevel="1">
      <c r="A765" s="54"/>
      <c r="B765" s="55"/>
      <c r="C765" s="44" t="s">
        <v>9</v>
      </c>
      <c r="D765" s="47">
        <f t="shared" si="57"/>
        <v>0</v>
      </c>
      <c r="E765" s="47">
        <f t="shared" si="57"/>
        <v>0</v>
      </c>
      <c r="F765" s="47">
        <f t="shared" si="57"/>
        <v>0</v>
      </c>
      <c r="G765" s="6"/>
      <c r="H765" s="56"/>
      <c r="I765" s="43" t="s">
        <v>277</v>
      </c>
      <c r="J765" s="6">
        <f>(J762+0.5*J763)/J761</f>
        <v>0.75</v>
      </c>
      <c r="K765" s="63"/>
      <c r="L765" s="87"/>
      <c r="M765" s="87"/>
    </row>
    <row r="766" spans="1:13" ht="13.5" customHeight="1" outlineLevel="2">
      <c r="A766" s="54" t="s">
        <v>318</v>
      </c>
      <c r="B766" s="55" t="s">
        <v>142</v>
      </c>
      <c r="C766" s="44" t="s">
        <v>5</v>
      </c>
      <c r="D766" s="47">
        <f>D767+D768+D769+D770</f>
        <v>0</v>
      </c>
      <c r="E766" s="47">
        <f>E767+E768+E769+E770</f>
        <v>0</v>
      </c>
      <c r="F766" s="47">
        <f>F767+F768+F769+F770</f>
        <v>0</v>
      </c>
      <c r="G766" s="6"/>
      <c r="H766" s="56" t="s">
        <v>143</v>
      </c>
      <c r="I766" s="76" t="s">
        <v>631</v>
      </c>
      <c r="J766" s="63" t="s">
        <v>548</v>
      </c>
      <c r="K766" s="63" t="s">
        <v>11</v>
      </c>
      <c r="L766" s="87"/>
      <c r="M766" s="63">
        <v>809</v>
      </c>
    </row>
    <row r="767" spans="1:13" ht="13.5" customHeight="1" outlineLevel="2">
      <c r="A767" s="54"/>
      <c r="B767" s="55"/>
      <c r="C767" s="44" t="s">
        <v>6</v>
      </c>
      <c r="D767" s="47">
        <v>0</v>
      </c>
      <c r="E767" s="47">
        <v>0</v>
      </c>
      <c r="F767" s="47">
        <v>0</v>
      </c>
      <c r="G767" s="6"/>
      <c r="H767" s="56"/>
      <c r="I767" s="77"/>
      <c r="J767" s="63"/>
      <c r="K767" s="63"/>
      <c r="L767" s="87"/>
      <c r="M767" s="63"/>
    </row>
    <row r="768" spans="1:13" ht="13.5" customHeight="1" outlineLevel="2">
      <c r="A768" s="54"/>
      <c r="B768" s="55"/>
      <c r="C768" s="44" t="s">
        <v>7</v>
      </c>
      <c r="D768" s="47">
        <v>0</v>
      </c>
      <c r="E768" s="47">
        <v>0</v>
      </c>
      <c r="F768" s="47">
        <v>0</v>
      </c>
      <c r="G768" s="6"/>
      <c r="H768" s="56"/>
      <c r="I768" s="77"/>
      <c r="J768" s="63"/>
      <c r="K768" s="63"/>
      <c r="L768" s="87"/>
      <c r="M768" s="63"/>
    </row>
    <row r="769" spans="1:13" ht="13.5" customHeight="1" outlineLevel="2">
      <c r="A769" s="54"/>
      <c r="B769" s="55"/>
      <c r="C769" s="44" t="s">
        <v>8</v>
      </c>
      <c r="D769" s="47">
        <v>0</v>
      </c>
      <c r="E769" s="47">
        <v>0</v>
      </c>
      <c r="F769" s="47">
        <v>0</v>
      </c>
      <c r="G769" s="6"/>
      <c r="H769" s="56"/>
      <c r="I769" s="77"/>
      <c r="J769" s="63"/>
      <c r="K769" s="63"/>
      <c r="L769" s="87"/>
      <c r="M769" s="63"/>
    </row>
    <row r="770" spans="1:13" ht="62.25" customHeight="1" outlineLevel="2">
      <c r="A770" s="54"/>
      <c r="B770" s="55"/>
      <c r="C770" s="44" t="s">
        <v>9</v>
      </c>
      <c r="D770" s="47">
        <v>0</v>
      </c>
      <c r="E770" s="47">
        <v>0</v>
      </c>
      <c r="F770" s="47">
        <v>0</v>
      </c>
      <c r="G770" s="6"/>
      <c r="H770" s="56"/>
      <c r="I770" s="78"/>
      <c r="J770" s="63"/>
      <c r="K770" s="63"/>
      <c r="L770" s="87"/>
      <c r="M770" s="63"/>
    </row>
    <row r="771" spans="1:13" ht="13.5" customHeight="1" outlineLevel="2">
      <c r="A771" s="54" t="s">
        <v>319</v>
      </c>
      <c r="B771" s="55" t="s">
        <v>144</v>
      </c>
      <c r="C771" s="44" t="s">
        <v>5</v>
      </c>
      <c r="D771" s="47">
        <f>D772+D773+D774+D775</f>
        <v>0</v>
      </c>
      <c r="E771" s="47">
        <f>E772+E773+E774+E775</f>
        <v>0</v>
      </c>
      <c r="F771" s="47">
        <f>F772+F773+F774+F775</f>
        <v>0</v>
      </c>
      <c r="G771" s="6"/>
      <c r="H771" s="56" t="s">
        <v>145</v>
      </c>
      <c r="I771" s="76" t="s">
        <v>632</v>
      </c>
      <c r="J771" s="100" t="s">
        <v>548</v>
      </c>
      <c r="K771" s="63" t="s">
        <v>11</v>
      </c>
      <c r="L771" s="63"/>
      <c r="M771" s="63">
        <v>809</v>
      </c>
    </row>
    <row r="772" spans="1:13" ht="13.5" customHeight="1" outlineLevel="2">
      <c r="A772" s="54"/>
      <c r="B772" s="55"/>
      <c r="C772" s="44" t="s">
        <v>6</v>
      </c>
      <c r="D772" s="47">
        <v>0</v>
      </c>
      <c r="E772" s="47">
        <v>0</v>
      </c>
      <c r="F772" s="47">
        <v>0</v>
      </c>
      <c r="G772" s="6"/>
      <c r="H772" s="56"/>
      <c r="I772" s="77"/>
      <c r="J772" s="100"/>
      <c r="K772" s="63"/>
      <c r="L772" s="63"/>
      <c r="M772" s="63"/>
    </row>
    <row r="773" spans="1:13" ht="13.5" customHeight="1" outlineLevel="2">
      <c r="A773" s="54"/>
      <c r="B773" s="55"/>
      <c r="C773" s="44" t="s">
        <v>7</v>
      </c>
      <c r="D773" s="47">
        <v>0</v>
      </c>
      <c r="E773" s="47">
        <v>0</v>
      </c>
      <c r="F773" s="47">
        <v>0</v>
      </c>
      <c r="G773" s="6"/>
      <c r="H773" s="56"/>
      <c r="I773" s="77"/>
      <c r="J773" s="100"/>
      <c r="K773" s="63"/>
      <c r="L773" s="63"/>
      <c r="M773" s="63"/>
    </row>
    <row r="774" spans="1:13" ht="13.5" customHeight="1" outlineLevel="2">
      <c r="A774" s="54"/>
      <c r="B774" s="55"/>
      <c r="C774" s="44" t="s">
        <v>8</v>
      </c>
      <c r="D774" s="47">
        <v>0</v>
      </c>
      <c r="E774" s="47">
        <v>0</v>
      </c>
      <c r="F774" s="47">
        <v>0</v>
      </c>
      <c r="G774" s="6"/>
      <c r="H774" s="56"/>
      <c r="I774" s="77"/>
      <c r="J774" s="100"/>
      <c r="K774" s="63"/>
      <c r="L774" s="63"/>
      <c r="M774" s="63"/>
    </row>
    <row r="775" spans="1:13" ht="46.5" customHeight="1" outlineLevel="2">
      <c r="A775" s="54"/>
      <c r="B775" s="55"/>
      <c r="C775" s="44" t="s">
        <v>9</v>
      </c>
      <c r="D775" s="47">
        <v>0</v>
      </c>
      <c r="E775" s="47">
        <v>0</v>
      </c>
      <c r="F775" s="47">
        <v>0</v>
      </c>
      <c r="G775" s="6"/>
      <c r="H775" s="56"/>
      <c r="I775" s="78"/>
      <c r="J775" s="100"/>
      <c r="K775" s="63"/>
      <c r="L775" s="63"/>
      <c r="M775" s="63"/>
    </row>
    <row r="776" spans="1:13" ht="14.25" customHeight="1" outlineLevel="2">
      <c r="A776" s="54" t="s">
        <v>348</v>
      </c>
      <c r="B776" s="55" t="s">
        <v>146</v>
      </c>
      <c r="C776" s="44" t="s">
        <v>5</v>
      </c>
      <c r="D776" s="47">
        <f>D777+D778+D779+D780</f>
        <v>0</v>
      </c>
      <c r="E776" s="47">
        <f>E777+E778+E779+E780</f>
        <v>0</v>
      </c>
      <c r="F776" s="47">
        <f>F777+F778+F779+F780</f>
        <v>0</v>
      </c>
      <c r="G776" s="6"/>
      <c r="H776" s="56" t="s">
        <v>133</v>
      </c>
      <c r="I776" s="99" t="s">
        <v>633</v>
      </c>
      <c r="J776" s="100" t="s">
        <v>548</v>
      </c>
      <c r="K776" s="63" t="s">
        <v>11</v>
      </c>
      <c r="L776" s="63"/>
      <c r="M776" s="63">
        <v>809</v>
      </c>
    </row>
    <row r="777" spans="1:13" ht="12" customHeight="1" outlineLevel="2">
      <c r="A777" s="54"/>
      <c r="B777" s="55"/>
      <c r="C777" s="44" t="s">
        <v>6</v>
      </c>
      <c r="D777" s="47">
        <v>0</v>
      </c>
      <c r="E777" s="47">
        <v>0</v>
      </c>
      <c r="F777" s="47">
        <v>0</v>
      </c>
      <c r="G777" s="6"/>
      <c r="H777" s="56"/>
      <c r="I777" s="99"/>
      <c r="J777" s="100"/>
      <c r="K777" s="63"/>
      <c r="L777" s="63"/>
      <c r="M777" s="63"/>
    </row>
    <row r="778" spans="1:13" ht="12" customHeight="1" outlineLevel="2">
      <c r="A778" s="54"/>
      <c r="B778" s="55"/>
      <c r="C778" s="44" t="s">
        <v>7</v>
      </c>
      <c r="D778" s="47">
        <v>0</v>
      </c>
      <c r="E778" s="47">
        <v>0</v>
      </c>
      <c r="F778" s="47">
        <v>0</v>
      </c>
      <c r="G778" s="6"/>
      <c r="H778" s="56"/>
      <c r="I778" s="99"/>
      <c r="J778" s="100"/>
      <c r="K778" s="63"/>
      <c r="L778" s="63"/>
      <c r="M778" s="63"/>
    </row>
    <row r="779" spans="1:13" ht="12" customHeight="1" outlineLevel="2">
      <c r="A779" s="54"/>
      <c r="B779" s="55"/>
      <c r="C779" s="44" t="s">
        <v>8</v>
      </c>
      <c r="D779" s="47">
        <v>0</v>
      </c>
      <c r="E779" s="47">
        <v>0</v>
      </c>
      <c r="F779" s="47">
        <v>0</v>
      </c>
      <c r="G779" s="6"/>
      <c r="H779" s="56"/>
      <c r="I779" s="99"/>
      <c r="J779" s="100"/>
      <c r="K779" s="63"/>
      <c r="L779" s="63"/>
      <c r="M779" s="63"/>
    </row>
    <row r="780" spans="1:13" ht="118.5" customHeight="1" outlineLevel="2">
      <c r="A780" s="54"/>
      <c r="B780" s="55"/>
      <c r="C780" s="44" t="s">
        <v>9</v>
      </c>
      <c r="D780" s="47">
        <v>0</v>
      </c>
      <c r="E780" s="47">
        <v>0</v>
      </c>
      <c r="F780" s="47">
        <v>0</v>
      </c>
      <c r="G780" s="6"/>
      <c r="H780" s="56"/>
      <c r="I780" s="99"/>
      <c r="J780" s="100"/>
      <c r="K780" s="63"/>
      <c r="L780" s="63"/>
      <c r="M780" s="63"/>
    </row>
    <row r="781" spans="1:13" ht="13.5" customHeight="1" outlineLevel="2">
      <c r="A781" s="54" t="s">
        <v>349</v>
      </c>
      <c r="B781" s="55" t="s">
        <v>147</v>
      </c>
      <c r="C781" s="44" t="s">
        <v>5</v>
      </c>
      <c r="D781" s="47">
        <f>D782+D783+D784+D785</f>
        <v>4000</v>
      </c>
      <c r="E781" s="47">
        <f>E782+E783+E784+E785</f>
        <v>0</v>
      </c>
      <c r="F781" s="47">
        <f>F782+F783+F784+F785</f>
        <v>0</v>
      </c>
      <c r="G781" s="6">
        <f>F781/D781</f>
        <v>0</v>
      </c>
      <c r="H781" s="56" t="s">
        <v>148</v>
      </c>
      <c r="I781" s="99"/>
      <c r="J781" s="100" t="s">
        <v>558</v>
      </c>
      <c r="K781" s="63" t="s">
        <v>11</v>
      </c>
      <c r="L781" s="63" t="s">
        <v>583</v>
      </c>
      <c r="M781" s="63">
        <v>809</v>
      </c>
    </row>
    <row r="782" spans="1:13" ht="13.5" customHeight="1" outlineLevel="2">
      <c r="A782" s="54"/>
      <c r="B782" s="55"/>
      <c r="C782" s="44" t="s">
        <v>6</v>
      </c>
      <c r="D782" s="47">
        <v>4000</v>
      </c>
      <c r="E782" s="47">
        <v>0</v>
      </c>
      <c r="F782" s="47">
        <v>0</v>
      </c>
      <c r="G782" s="6">
        <f>F782/D782</f>
        <v>0</v>
      </c>
      <c r="H782" s="56"/>
      <c r="I782" s="99"/>
      <c r="J782" s="100"/>
      <c r="K782" s="63"/>
      <c r="L782" s="63"/>
      <c r="M782" s="63"/>
    </row>
    <row r="783" spans="1:13" ht="13.5" customHeight="1" outlineLevel="2">
      <c r="A783" s="54"/>
      <c r="B783" s="55"/>
      <c r="C783" s="44" t="s">
        <v>7</v>
      </c>
      <c r="D783" s="47">
        <v>0</v>
      </c>
      <c r="E783" s="47">
        <v>0</v>
      </c>
      <c r="F783" s="47">
        <v>0</v>
      </c>
      <c r="G783" s="6"/>
      <c r="H783" s="56"/>
      <c r="I783" s="99"/>
      <c r="J783" s="100"/>
      <c r="K783" s="63"/>
      <c r="L783" s="63"/>
      <c r="M783" s="63"/>
    </row>
    <row r="784" spans="1:13" ht="13.5" customHeight="1" outlineLevel="2">
      <c r="A784" s="54"/>
      <c r="B784" s="55"/>
      <c r="C784" s="44" t="s">
        <v>8</v>
      </c>
      <c r="D784" s="47">
        <v>0</v>
      </c>
      <c r="E784" s="47">
        <v>0</v>
      </c>
      <c r="F784" s="47">
        <v>0</v>
      </c>
      <c r="G784" s="6"/>
      <c r="H784" s="56"/>
      <c r="I784" s="99"/>
      <c r="J784" s="100"/>
      <c r="K784" s="63"/>
      <c r="L784" s="63"/>
      <c r="M784" s="63"/>
    </row>
    <row r="785" spans="1:13" ht="39.75" customHeight="1" outlineLevel="2">
      <c r="A785" s="54"/>
      <c r="B785" s="55"/>
      <c r="C785" s="44" t="s">
        <v>9</v>
      </c>
      <c r="D785" s="47">
        <v>0</v>
      </c>
      <c r="E785" s="47">
        <v>0</v>
      </c>
      <c r="F785" s="47">
        <v>0</v>
      </c>
      <c r="G785" s="6"/>
      <c r="H785" s="56"/>
      <c r="I785" s="99"/>
      <c r="J785" s="100"/>
      <c r="K785" s="63"/>
      <c r="L785" s="63"/>
      <c r="M785" s="63"/>
    </row>
    <row r="786" spans="1:13" ht="15.75" customHeight="1" outlineLevel="1">
      <c r="A786" s="54" t="s">
        <v>243</v>
      </c>
      <c r="B786" s="55" t="s">
        <v>150</v>
      </c>
      <c r="C786" s="44" t="s">
        <v>5</v>
      </c>
      <c r="D786" s="47">
        <f>D787+D788+D789+D790</f>
        <v>260</v>
      </c>
      <c r="E786" s="47">
        <f>E787+E788+E789+E790</f>
        <v>0</v>
      </c>
      <c r="F786" s="47">
        <f>F787+F788+F789+F790</f>
        <v>0</v>
      </c>
      <c r="G786" s="6">
        <f>F786/D786</f>
        <v>0</v>
      </c>
      <c r="H786" s="56"/>
      <c r="I786" s="43" t="s">
        <v>273</v>
      </c>
      <c r="J786" s="44">
        <f>J787+J788+J789</f>
        <v>2</v>
      </c>
      <c r="K786" s="63" t="s">
        <v>11</v>
      </c>
      <c r="L786" s="87"/>
      <c r="M786" s="87"/>
    </row>
    <row r="787" spans="1:13" ht="15.75" customHeight="1" outlineLevel="1">
      <c r="A787" s="54"/>
      <c r="B787" s="55"/>
      <c r="C787" s="44" t="s">
        <v>6</v>
      </c>
      <c r="D787" s="47">
        <f>D792+D797</f>
        <v>260</v>
      </c>
      <c r="E787" s="47">
        <f>E792+E797</f>
        <v>0</v>
      </c>
      <c r="F787" s="47">
        <f>F792+F797</f>
        <v>0</v>
      </c>
      <c r="G787" s="6">
        <f>F787/D787</f>
        <v>0</v>
      </c>
      <c r="H787" s="56"/>
      <c r="I787" s="43" t="s">
        <v>274</v>
      </c>
      <c r="J787" s="44">
        <v>1</v>
      </c>
      <c r="K787" s="63"/>
      <c r="L787" s="87"/>
      <c r="M787" s="87"/>
    </row>
    <row r="788" spans="1:13" ht="15.75" customHeight="1" outlineLevel="1">
      <c r="A788" s="54"/>
      <c r="B788" s="55"/>
      <c r="C788" s="44" t="s">
        <v>7</v>
      </c>
      <c r="D788" s="47">
        <f t="shared" ref="D788:F790" si="58">D793+D798</f>
        <v>0</v>
      </c>
      <c r="E788" s="47">
        <f t="shared" si="58"/>
        <v>0</v>
      </c>
      <c r="F788" s="47">
        <f t="shared" si="58"/>
        <v>0</v>
      </c>
      <c r="G788" s="6"/>
      <c r="H788" s="56"/>
      <c r="I788" s="43" t="s">
        <v>275</v>
      </c>
      <c r="J788" s="44">
        <v>0</v>
      </c>
      <c r="K788" s="63"/>
      <c r="L788" s="87"/>
      <c r="M788" s="87"/>
    </row>
    <row r="789" spans="1:13" ht="15.75" customHeight="1" outlineLevel="1">
      <c r="A789" s="54"/>
      <c r="B789" s="55"/>
      <c r="C789" s="44" t="s">
        <v>8</v>
      </c>
      <c r="D789" s="47">
        <f t="shared" si="58"/>
        <v>0</v>
      </c>
      <c r="E789" s="47">
        <f t="shared" si="58"/>
        <v>0</v>
      </c>
      <c r="F789" s="47">
        <f t="shared" si="58"/>
        <v>0</v>
      </c>
      <c r="G789" s="6"/>
      <c r="H789" s="56"/>
      <c r="I789" s="43" t="s">
        <v>276</v>
      </c>
      <c r="J789" s="44">
        <v>1</v>
      </c>
      <c r="K789" s="63"/>
      <c r="L789" s="87"/>
      <c r="M789" s="87"/>
    </row>
    <row r="790" spans="1:13" ht="15.75" customHeight="1" outlineLevel="1">
      <c r="A790" s="54"/>
      <c r="B790" s="55"/>
      <c r="C790" s="44" t="s">
        <v>9</v>
      </c>
      <c r="D790" s="47">
        <f t="shared" si="58"/>
        <v>0</v>
      </c>
      <c r="E790" s="47">
        <f t="shared" si="58"/>
        <v>0</v>
      </c>
      <c r="F790" s="47">
        <f t="shared" si="58"/>
        <v>0</v>
      </c>
      <c r="G790" s="6"/>
      <c r="H790" s="56"/>
      <c r="I790" s="43" t="s">
        <v>277</v>
      </c>
      <c r="J790" s="6">
        <f>(J787+0.5*J788)/J786</f>
        <v>0.5</v>
      </c>
      <c r="K790" s="63"/>
      <c r="L790" s="87"/>
      <c r="M790" s="87"/>
    </row>
    <row r="791" spans="1:13" ht="15" customHeight="1" outlineLevel="2">
      <c r="A791" s="54" t="s">
        <v>244</v>
      </c>
      <c r="B791" s="55" t="s">
        <v>151</v>
      </c>
      <c r="C791" s="44" t="s">
        <v>5</v>
      </c>
      <c r="D791" s="47">
        <f>D792+D793+D794+D795</f>
        <v>260</v>
      </c>
      <c r="E791" s="47">
        <f>E792+E793+E794+E795</f>
        <v>0</v>
      </c>
      <c r="F791" s="47">
        <f>F792+F793+F794+F795</f>
        <v>0</v>
      </c>
      <c r="G791" s="6">
        <f>F791/D791</f>
        <v>0</v>
      </c>
      <c r="H791" s="56" t="s">
        <v>453</v>
      </c>
      <c r="I791" s="76" t="s">
        <v>635</v>
      </c>
      <c r="J791" s="63" t="s">
        <v>558</v>
      </c>
      <c r="K791" s="63" t="s">
        <v>11</v>
      </c>
      <c r="L791" s="63" t="s">
        <v>634</v>
      </c>
      <c r="M791" s="63">
        <v>809</v>
      </c>
    </row>
    <row r="792" spans="1:13" ht="15" customHeight="1" outlineLevel="2">
      <c r="A792" s="54"/>
      <c r="B792" s="55"/>
      <c r="C792" s="44" t="s">
        <v>6</v>
      </c>
      <c r="D792" s="47">
        <v>260</v>
      </c>
      <c r="E792" s="47">
        <v>0</v>
      </c>
      <c r="F792" s="47">
        <v>0</v>
      </c>
      <c r="G792" s="6">
        <f>F792/D792</f>
        <v>0</v>
      </c>
      <c r="H792" s="56"/>
      <c r="I792" s="77"/>
      <c r="J792" s="63"/>
      <c r="K792" s="63"/>
      <c r="L792" s="63"/>
      <c r="M792" s="63"/>
    </row>
    <row r="793" spans="1:13" ht="12.75" customHeight="1" outlineLevel="2">
      <c r="A793" s="54"/>
      <c r="B793" s="55"/>
      <c r="C793" s="44" t="s">
        <v>7</v>
      </c>
      <c r="D793" s="47">
        <v>0</v>
      </c>
      <c r="E793" s="47">
        <v>0</v>
      </c>
      <c r="F793" s="47">
        <v>0</v>
      </c>
      <c r="G793" s="6"/>
      <c r="H793" s="56"/>
      <c r="I793" s="77"/>
      <c r="J793" s="63"/>
      <c r="K793" s="63"/>
      <c r="L793" s="63"/>
      <c r="M793" s="63"/>
    </row>
    <row r="794" spans="1:13" ht="12.75" customHeight="1" outlineLevel="2">
      <c r="A794" s="54"/>
      <c r="B794" s="55"/>
      <c r="C794" s="44" t="s">
        <v>8</v>
      </c>
      <c r="D794" s="47">
        <v>0</v>
      </c>
      <c r="E794" s="47">
        <v>0</v>
      </c>
      <c r="F794" s="47">
        <v>0</v>
      </c>
      <c r="G794" s="6"/>
      <c r="H794" s="56"/>
      <c r="I794" s="77"/>
      <c r="J794" s="63"/>
      <c r="K794" s="63"/>
      <c r="L794" s="63"/>
      <c r="M794" s="63"/>
    </row>
    <row r="795" spans="1:13" ht="25.5" customHeight="1" outlineLevel="2">
      <c r="A795" s="54"/>
      <c r="B795" s="55"/>
      <c r="C795" s="44" t="s">
        <v>9</v>
      </c>
      <c r="D795" s="47">
        <v>0</v>
      </c>
      <c r="E795" s="47">
        <v>0</v>
      </c>
      <c r="F795" s="47">
        <v>0</v>
      </c>
      <c r="G795" s="6"/>
      <c r="H795" s="56"/>
      <c r="I795" s="78"/>
      <c r="J795" s="63"/>
      <c r="K795" s="63"/>
      <c r="L795" s="63"/>
      <c r="M795" s="63"/>
    </row>
    <row r="796" spans="1:13" ht="15.75" customHeight="1" outlineLevel="2">
      <c r="A796" s="54" t="s">
        <v>245</v>
      </c>
      <c r="B796" s="55" t="s">
        <v>152</v>
      </c>
      <c r="C796" s="44" t="s">
        <v>5</v>
      </c>
      <c r="D796" s="47">
        <f>D797+D798+D799+D800</f>
        <v>0</v>
      </c>
      <c r="E796" s="47">
        <f>E797+E798+E799+E800</f>
        <v>0</v>
      </c>
      <c r="F796" s="47">
        <f>F797+F798+F799+F800</f>
        <v>0</v>
      </c>
      <c r="G796" s="6"/>
      <c r="H796" s="56" t="s">
        <v>153</v>
      </c>
      <c r="I796" s="56" t="s">
        <v>636</v>
      </c>
      <c r="J796" s="63" t="s">
        <v>548</v>
      </c>
      <c r="K796" s="63" t="s">
        <v>11</v>
      </c>
      <c r="L796" s="87"/>
      <c r="M796" s="63">
        <v>809</v>
      </c>
    </row>
    <row r="797" spans="1:13" ht="15.75" customHeight="1" outlineLevel="2">
      <c r="A797" s="54"/>
      <c r="B797" s="55"/>
      <c r="C797" s="44" t="s">
        <v>6</v>
      </c>
      <c r="D797" s="47">
        <v>0</v>
      </c>
      <c r="E797" s="47">
        <v>0</v>
      </c>
      <c r="F797" s="47">
        <v>0</v>
      </c>
      <c r="G797" s="6"/>
      <c r="H797" s="56"/>
      <c r="I797" s="56"/>
      <c r="J797" s="63"/>
      <c r="K797" s="63"/>
      <c r="L797" s="87"/>
      <c r="M797" s="63"/>
    </row>
    <row r="798" spans="1:13" ht="15.75" customHeight="1" outlineLevel="2">
      <c r="A798" s="54"/>
      <c r="B798" s="55"/>
      <c r="C798" s="44" t="s">
        <v>7</v>
      </c>
      <c r="D798" s="47">
        <v>0</v>
      </c>
      <c r="E798" s="47">
        <v>0</v>
      </c>
      <c r="F798" s="47">
        <v>0</v>
      </c>
      <c r="G798" s="6"/>
      <c r="H798" s="56"/>
      <c r="I798" s="56"/>
      <c r="J798" s="63"/>
      <c r="K798" s="63"/>
      <c r="L798" s="87"/>
      <c r="M798" s="63"/>
    </row>
    <row r="799" spans="1:13" ht="15.75" customHeight="1" outlineLevel="2">
      <c r="A799" s="54"/>
      <c r="B799" s="55"/>
      <c r="C799" s="44" t="s">
        <v>8</v>
      </c>
      <c r="D799" s="47">
        <v>0</v>
      </c>
      <c r="E799" s="47">
        <v>0</v>
      </c>
      <c r="F799" s="47">
        <v>0</v>
      </c>
      <c r="G799" s="6"/>
      <c r="H799" s="56"/>
      <c r="I799" s="56"/>
      <c r="J799" s="63"/>
      <c r="K799" s="63"/>
      <c r="L799" s="87"/>
      <c r="M799" s="63"/>
    </row>
    <row r="800" spans="1:13" ht="143.25" customHeight="1" outlineLevel="2">
      <c r="A800" s="54"/>
      <c r="B800" s="55"/>
      <c r="C800" s="44" t="s">
        <v>9</v>
      </c>
      <c r="D800" s="47">
        <v>0</v>
      </c>
      <c r="E800" s="47">
        <v>0</v>
      </c>
      <c r="F800" s="47">
        <v>0</v>
      </c>
      <c r="G800" s="6"/>
      <c r="H800" s="56"/>
      <c r="I800" s="56"/>
      <c r="J800" s="63"/>
      <c r="K800" s="63"/>
      <c r="L800" s="87"/>
      <c r="M800" s="63"/>
    </row>
    <row r="801" spans="1:13" ht="13.5" customHeight="1" outlineLevel="1">
      <c r="A801" s="54" t="s">
        <v>246</v>
      </c>
      <c r="B801" s="55" t="s">
        <v>304</v>
      </c>
      <c r="C801" s="44" t="s">
        <v>5</v>
      </c>
      <c r="D801" s="47">
        <f>D802+D803+D804+D805</f>
        <v>1300</v>
      </c>
      <c r="E801" s="47">
        <f>E802+E803+E804+E805</f>
        <v>0</v>
      </c>
      <c r="F801" s="47">
        <f>F802+F803+F804+F805</f>
        <v>0</v>
      </c>
      <c r="G801" s="6">
        <f>F801/D801</f>
        <v>0</v>
      </c>
      <c r="H801" s="56"/>
      <c r="I801" s="43" t="s">
        <v>273</v>
      </c>
      <c r="J801" s="44">
        <f>J802+J803+J804</f>
        <v>2</v>
      </c>
      <c r="K801" s="63" t="s">
        <v>11</v>
      </c>
      <c r="L801" s="87"/>
      <c r="M801" s="87"/>
    </row>
    <row r="802" spans="1:13" ht="13.5" customHeight="1" outlineLevel="1">
      <c r="A802" s="54"/>
      <c r="B802" s="55"/>
      <c r="C802" s="44" t="s">
        <v>6</v>
      </c>
      <c r="D802" s="47">
        <f>D807+D813</f>
        <v>1300</v>
      </c>
      <c r="E802" s="47">
        <f>E807+E813</f>
        <v>0</v>
      </c>
      <c r="F802" s="47">
        <f>F807+F813</f>
        <v>0</v>
      </c>
      <c r="G802" s="6">
        <f>F802/D802</f>
        <v>0</v>
      </c>
      <c r="H802" s="56"/>
      <c r="I802" s="43" t="s">
        <v>274</v>
      </c>
      <c r="J802" s="44">
        <v>0</v>
      </c>
      <c r="K802" s="63"/>
      <c r="L802" s="87"/>
      <c r="M802" s="87"/>
    </row>
    <row r="803" spans="1:13" ht="13.5" customHeight="1" outlineLevel="1">
      <c r="A803" s="54"/>
      <c r="B803" s="55"/>
      <c r="C803" s="44" t="s">
        <v>7</v>
      </c>
      <c r="D803" s="47">
        <f t="shared" ref="D803:F805" si="59">D808+D814</f>
        <v>0</v>
      </c>
      <c r="E803" s="47">
        <f t="shared" si="59"/>
        <v>0</v>
      </c>
      <c r="F803" s="47">
        <f t="shared" si="59"/>
        <v>0</v>
      </c>
      <c r="G803" s="6"/>
      <c r="H803" s="56"/>
      <c r="I803" s="43" t="s">
        <v>275</v>
      </c>
      <c r="J803" s="44">
        <v>0</v>
      </c>
      <c r="K803" s="63"/>
      <c r="L803" s="87"/>
      <c r="M803" s="87"/>
    </row>
    <row r="804" spans="1:13" ht="13.5" customHeight="1" outlineLevel="1">
      <c r="A804" s="54"/>
      <c r="B804" s="55"/>
      <c r="C804" s="44" t="s">
        <v>8</v>
      </c>
      <c r="D804" s="47">
        <f t="shared" si="59"/>
        <v>0</v>
      </c>
      <c r="E804" s="47">
        <f t="shared" si="59"/>
        <v>0</v>
      </c>
      <c r="F804" s="47">
        <f t="shared" si="59"/>
        <v>0</v>
      </c>
      <c r="G804" s="6"/>
      <c r="H804" s="56"/>
      <c r="I804" s="43" t="s">
        <v>276</v>
      </c>
      <c r="J804" s="44">
        <v>2</v>
      </c>
      <c r="K804" s="63"/>
      <c r="L804" s="87"/>
      <c r="M804" s="87"/>
    </row>
    <row r="805" spans="1:13" ht="54" customHeight="1" outlineLevel="1">
      <c r="A805" s="54"/>
      <c r="B805" s="55"/>
      <c r="C805" s="44" t="s">
        <v>9</v>
      </c>
      <c r="D805" s="47">
        <f t="shared" si="59"/>
        <v>0</v>
      </c>
      <c r="E805" s="47">
        <f t="shared" si="59"/>
        <v>0</v>
      </c>
      <c r="F805" s="47">
        <f t="shared" si="59"/>
        <v>0</v>
      </c>
      <c r="G805" s="6"/>
      <c r="H805" s="56"/>
      <c r="I805" s="43" t="s">
        <v>277</v>
      </c>
      <c r="J805" s="6">
        <f>(J802+0.5*J803)/J801</f>
        <v>0</v>
      </c>
      <c r="K805" s="63"/>
      <c r="L805" s="87"/>
      <c r="M805" s="87"/>
    </row>
    <row r="806" spans="1:13" ht="13.5" customHeight="1" outlineLevel="2">
      <c r="A806" s="64" t="s">
        <v>247</v>
      </c>
      <c r="B806" s="118" t="s">
        <v>325</v>
      </c>
      <c r="C806" s="44" t="s">
        <v>5</v>
      </c>
      <c r="D806" s="47">
        <f>D807+D808+D809+D810</f>
        <v>1300</v>
      </c>
      <c r="E806" s="47">
        <f>E807+E808+E809+E810</f>
        <v>0</v>
      </c>
      <c r="F806" s="47">
        <f>F807+F808+F809+F810</f>
        <v>0</v>
      </c>
      <c r="G806" s="6">
        <f>F806/D806</f>
        <v>0</v>
      </c>
      <c r="H806" s="57" t="s">
        <v>326</v>
      </c>
      <c r="I806" s="76" t="s">
        <v>676</v>
      </c>
      <c r="J806" s="125" t="s">
        <v>558</v>
      </c>
      <c r="K806" s="50" t="s">
        <v>11</v>
      </c>
      <c r="L806" s="50" t="s">
        <v>637</v>
      </c>
      <c r="M806" s="50">
        <v>809</v>
      </c>
    </row>
    <row r="807" spans="1:13" ht="13.5" customHeight="1" outlineLevel="2">
      <c r="A807" s="65"/>
      <c r="B807" s="119"/>
      <c r="C807" s="44" t="s">
        <v>6</v>
      </c>
      <c r="D807" s="47">
        <v>1300</v>
      </c>
      <c r="E807" s="47">
        <v>0</v>
      </c>
      <c r="F807" s="47">
        <v>0</v>
      </c>
      <c r="G807" s="6">
        <f>F807/D807</f>
        <v>0</v>
      </c>
      <c r="H807" s="58"/>
      <c r="I807" s="77"/>
      <c r="J807" s="126"/>
      <c r="K807" s="51"/>
      <c r="L807" s="51"/>
      <c r="M807" s="51"/>
    </row>
    <row r="808" spans="1:13" ht="13.5" customHeight="1" outlineLevel="2">
      <c r="A808" s="65"/>
      <c r="B808" s="119"/>
      <c r="C808" s="44" t="s">
        <v>7</v>
      </c>
      <c r="D808" s="47">
        <v>0</v>
      </c>
      <c r="E808" s="47">
        <v>0</v>
      </c>
      <c r="F808" s="47">
        <v>0</v>
      </c>
      <c r="G808" s="6"/>
      <c r="H808" s="58"/>
      <c r="I808" s="77"/>
      <c r="J808" s="126"/>
      <c r="K808" s="51"/>
      <c r="L808" s="51"/>
      <c r="M808" s="51"/>
    </row>
    <row r="809" spans="1:13" ht="13.5" customHeight="1" outlineLevel="2">
      <c r="A809" s="65"/>
      <c r="B809" s="119"/>
      <c r="C809" s="44" t="s">
        <v>8</v>
      </c>
      <c r="D809" s="47">
        <v>0</v>
      </c>
      <c r="E809" s="47">
        <v>0</v>
      </c>
      <c r="F809" s="47">
        <v>0</v>
      </c>
      <c r="G809" s="6"/>
      <c r="H809" s="58"/>
      <c r="I809" s="77"/>
      <c r="J809" s="126"/>
      <c r="K809" s="51"/>
      <c r="L809" s="51"/>
      <c r="M809" s="51"/>
    </row>
    <row r="810" spans="1:13" ht="15.75" customHeight="1" outlineLevel="2">
      <c r="A810" s="65"/>
      <c r="B810" s="119"/>
      <c r="C810" s="50" t="s">
        <v>9</v>
      </c>
      <c r="D810" s="128">
        <v>0</v>
      </c>
      <c r="E810" s="128">
        <v>0</v>
      </c>
      <c r="F810" s="128">
        <v>0</v>
      </c>
      <c r="G810" s="130"/>
      <c r="H810" s="58"/>
      <c r="I810" s="77"/>
      <c r="J810" s="126"/>
      <c r="K810" s="51"/>
      <c r="L810" s="51"/>
      <c r="M810" s="51"/>
    </row>
    <row r="811" spans="1:13" ht="275.25" customHeight="1" outlineLevel="2">
      <c r="A811" s="66"/>
      <c r="B811" s="120"/>
      <c r="C811" s="52"/>
      <c r="D811" s="129"/>
      <c r="E811" s="129"/>
      <c r="F811" s="129"/>
      <c r="G811" s="131"/>
      <c r="H811" s="59"/>
      <c r="I811" s="78"/>
      <c r="J811" s="127"/>
      <c r="K811" s="52"/>
      <c r="L811" s="52"/>
      <c r="M811" s="52"/>
    </row>
    <row r="812" spans="1:13" ht="13.5" customHeight="1" outlineLevel="2">
      <c r="A812" s="54" t="s">
        <v>320</v>
      </c>
      <c r="B812" s="55" t="s">
        <v>451</v>
      </c>
      <c r="C812" s="44" t="s">
        <v>5</v>
      </c>
      <c r="D812" s="47">
        <f>D813+D814+D815+D816</f>
        <v>0</v>
      </c>
      <c r="E812" s="47">
        <f>E813+E814+E815+E816</f>
        <v>0</v>
      </c>
      <c r="F812" s="47">
        <f>F813+F814+F815+F816</f>
        <v>0</v>
      </c>
      <c r="G812" s="6"/>
      <c r="H812" s="56" t="s">
        <v>452</v>
      </c>
      <c r="I812" s="76" t="s">
        <v>677</v>
      </c>
      <c r="J812" s="63" t="s">
        <v>558</v>
      </c>
      <c r="K812" s="50" t="s">
        <v>11</v>
      </c>
      <c r="L812" s="53" t="s">
        <v>583</v>
      </c>
      <c r="M812" s="63">
        <v>809</v>
      </c>
    </row>
    <row r="813" spans="1:13" ht="13.5" customHeight="1" outlineLevel="2">
      <c r="A813" s="54"/>
      <c r="B813" s="55"/>
      <c r="C813" s="44" t="s">
        <v>6</v>
      </c>
      <c r="D813" s="47">
        <v>0</v>
      </c>
      <c r="E813" s="47">
        <v>0</v>
      </c>
      <c r="F813" s="47">
        <v>0</v>
      </c>
      <c r="G813" s="6"/>
      <c r="H813" s="56"/>
      <c r="I813" s="77"/>
      <c r="J813" s="63"/>
      <c r="K813" s="51"/>
      <c r="L813" s="53"/>
      <c r="M813" s="63"/>
    </row>
    <row r="814" spans="1:13" ht="13.5" customHeight="1" outlineLevel="2">
      <c r="A814" s="54"/>
      <c r="B814" s="55"/>
      <c r="C814" s="44" t="s">
        <v>7</v>
      </c>
      <c r="D814" s="47">
        <v>0</v>
      </c>
      <c r="E814" s="47">
        <v>0</v>
      </c>
      <c r="F814" s="47">
        <v>0</v>
      </c>
      <c r="G814" s="6"/>
      <c r="H814" s="56"/>
      <c r="I814" s="77"/>
      <c r="J814" s="63"/>
      <c r="K814" s="51"/>
      <c r="L814" s="53"/>
      <c r="M814" s="63"/>
    </row>
    <row r="815" spans="1:13" ht="13.5" customHeight="1" outlineLevel="2">
      <c r="A815" s="54"/>
      <c r="B815" s="55"/>
      <c r="C815" s="44" t="s">
        <v>8</v>
      </c>
      <c r="D815" s="47">
        <v>0</v>
      </c>
      <c r="E815" s="47">
        <v>0</v>
      </c>
      <c r="F815" s="47">
        <v>0</v>
      </c>
      <c r="G815" s="6"/>
      <c r="H815" s="56"/>
      <c r="I815" s="77"/>
      <c r="J815" s="63"/>
      <c r="K815" s="51"/>
      <c r="L815" s="53"/>
      <c r="M815" s="63"/>
    </row>
    <row r="816" spans="1:13" ht="162" customHeight="1" outlineLevel="2">
      <c r="A816" s="54"/>
      <c r="B816" s="55"/>
      <c r="C816" s="44" t="s">
        <v>9</v>
      </c>
      <c r="D816" s="47">
        <v>0</v>
      </c>
      <c r="E816" s="47">
        <v>0</v>
      </c>
      <c r="F816" s="47">
        <v>0</v>
      </c>
      <c r="G816" s="6"/>
      <c r="H816" s="56"/>
      <c r="I816" s="78"/>
      <c r="J816" s="63"/>
      <c r="K816" s="52"/>
      <c r="L816" s="53"/>
      <c r="M816" s="63"/>
    </row>
    <row r="817" spans="1:14" ht="15.75" customHeight="1" outlineLevel="1">
      <c r="A817" s="54" t="s">
        <v>248</v>
      </c>
      <c r="B817" s="55" t="s">
        <v>434</v>
      </c>
      <c r="C817" s="44" t="s">
        <v>5</v>
      </c>
      <c r="D817" s="47">
        <f>D818+D819+D820+D821</f>
        <v>1900</v>
      </c>
      <c r="E817" s="47">
        <f>E818+E819+E820+E821</f>
        <v>1900</v>
      </c>
      <c r="F817" s="47">
        <f>F818+F819+F820+F821</f>
        <v>1023</v>
      </c>
      <c r="G817" s="6">
        <f>F817/D817</f>
        <v>0.53842105263157891</v>
      </c>
      <c r="H817" s="56"/>
      <c r="I817" s="43" t="s">
        <v>273</v>
      </c>
      <c r="J817" s="44">
        <f>J818+J819+J820</f>
        <v>2</v>
      </c>
      <c r="K817" s="63" t="s">
        <v>11</v>
      </c>
      <c r="L817" s="87"/>
      <c r="M817" s="87"/>
    </row>
    <row r="818" spans="1:14" ht="14.25" customHeight="1" outlineLevel="1">
      <c r="A818" s="54"/>
      <c r="B818" s="55"/>
      <c r="C818" s="44" t="s">
        <v>6</v>
      </c>
      <c r="D818" s="47">
        <f t="shared" ref="D818:F821" si="60">D823+D828</f>
        <v>1900</v>
      </c>
      <c r="E818" s="47">
        <f t="shared" si="60"/>
        <v>1900</v>
      </c>
      <c r="F818" s="47">
        <f t="shared" si="60"/>
        <v>1023</v>
      </c>
      <c r="G818" s="6">
        <f>F818/D818</f>
        <v>0.53842105263157891</v>
      </c>
      <c r="H818" s="56"/>
      <c r="I818" s="43" t="s">
        <v>274</v>
      </c>
      <c r="J818" s="44">
        <v>0</v>
      </c>
      <c r="K818" s="63"/>
      <c r="L818" s="87"/>
      <c r="M818" s="87"/>
    </row>
    <row r="819" spans="1:14" ht="14.25" customHeight="1" outlineLevel="1">
      <c r="A819" s="54"/>
      <c r="B819" s="55"/>
      <c r="C819" s="44" t="s">
        <v>7</v>
      </c>
      <c r="D819" s="47">
        <f t="shared" si="60"/>
        <v>0</v>
      </c>
      <c r="E819" s="47">
        <f t="shared" si="60"/>
        <v>0</v>
      </c>
      <c r="F819" s="47">
        <f t="shared" si="60"/>
        <v>0</v>
      </c>
      <c r="G819" s="6"/>
      <c r="H819" s="56"/>
      <c r="I819" s="43" t="s">
        <v>275</v>
      </c>
      <c r="J819" s="44">
        <v>2</v>
      </c>
      <c r="K819" s="63"/>
      <c r="L819" s="87"/>
      <c r="M819" s="87"/>
    </row>
    <row r="820" spans="1:14" ht="14.25" customHeight="1" outlineLevel="1">
      <c r="A820" s="54"/>
      <c r="B820" s="55"/>
      <c r="C820" s="44" t="s">
        <v>8</v>
      </c>
      <c r="D820" s="47">
        <f t="shared" si="60"/>
        <v>0</v>
      </c>
      <c r="E820" s="47">
        <f t="shared" si="60"/>
        <v>0</v>
      </c>
      <c r="F820" s="47">
        <f t="shared" si="60"/>
        <v>0</v>
      </c>
      <c r="G820" s="6"/>
      <c r="H820" s="56"/>
      <c r="I820" s="43" t="s">
        <v>276</v>
      </c>
      <c r="J820" s="44">
        <v>0</v>
      </c>
      <c r="K820" s="63"/>
      <c r="L820" s="87"/>
      <c r="M820" s="87"/>
    </row>
    <row r="821" spans="1:14" ht="73.5" customHeight="1" outlineLevel="1">
      <c r="A821" s="54"/>
      <c r="B821" s="55"/>
      <c r="C821" s="44" t="s">
        <v>9</v>
      </c>
      <c r="D821" s="47">
        <f t="shared" si="60"/>
        <v>0</v>
      </c>
      <c r="E821" s="47">
        <f t="shared" si="60"/>
        <v>0</v>
      </c>
      <c r="F821" s="47">
        <f t="shared" si="60"/>
        <v>0</v>
      </c>
      <c r="G821" s="6"/>
      <c r="H821" s="56"/>
      <c r="I821" s="43" t="s">
        <v>277</v>
      </c>
      <c r="J821" s="6">
        <f>(J818+0.5*J819)/J817</f>
        <v>0.5</v>
      </c>
      <c r="K821" s="63"/>
      <c r="L821" s="87"/>
      <c r="M821" s="87"/>
    </row>
    <row r="822" spans="1:14" ht="14.25" customHeight="1" outlineLevel="2">
      <c r="A822" s="54" t="s">
        <v>249</v>
      </c>
      <c r="B822" s="55" t="s">
        <v>380</v>
      </c>
      <c r="C822" s="44" t="s">
        <v>5</v>
      </c>
      <c r="D822" s="47">
        <f>D823+D824+D825+D826</f>
        <v>1900</v>
      </c>
      <c r="E822" s="47">
        <f>E823+E824+E825+E826</f>
        <v>1900</v>
      </c>
      <c r="F822" s="47">
        <f>F823+F824+F825+F826</f>
        <v>1023</v>
      </c>
      <c r="G822" s="6">
        <f>F822/D822</f>
        <v>0.53842105263157891</v>
      </c>
      <c r="H822" s="56" t="s">
        <v>435</v>
      </c>
      <c r="I822" s="135" t="s">
        <v>736</v>
      </c>
      <c r="J822" s="60" t="s">
        <v>551</v>
      </c>
      <c r="K822" s="63" t="s">
        <v>11</v>
      </c>
      <c r="L822" s="50" t="s">
        <v>431</v>
      </c>
      <c r="M822" s="63">
        <v>809</v>
      </c>
    </row>
    <row r="823" spans="1:14" ht="14.25" customHeight="1" outlineLevel="2">
      <c r="A823" s="54"/>
      <c r="B823" s="55"/>
      <c r="C823" s="44" t="s">
        <v>6</v>
      </c>
      <c r="D823" s="47">
        <v>1900</v>
      </c>
      <c r="E823" s="47">
        <v>1900</v>
      </c>
      <c r="F823" s="47">
        <v>1023</v>
      </c>
      <c r="G823" s="6">
        <f>F823/D823</f>
        <v>0.53842105263157891</v>
      </c>
      <c r="H823" s="56"/>
      <c r="I823" s="136"/>
      <c r="J823" s="61"/>
      <c r="K823" s="63"/>
      <c r="L823" s="51"/>
      <c r="M823" s="63"/>
    </row>
    <row r="824" spans="1:14" ht="14.25" customHeight="1" outlineLevel="2">
      <c r="A824" s="54"/>
      <c r="B824" s="55"/>
      <c r="C824" s="44" t="s">
        <v>7</v>
      </c>
      <c r="D824" s="47">
        <v>0</v>
      </c>
      <c r="E824" s="47">
        <v>0</v>
      </c>
      <c r="F824" s="47">
        <v>0</v>
      </c>
      <c r="G824" s="6"/>
      <c r="H824" s="56"/>
      <c r="I824" s="136"/>
      <c r="J824" s="61"/>
      <c r="K824" s="63"/>
      <c r="L824" s="51"/>
      <c r="M824" s="63"/>
    </row>
    <row r="825" spans="1:14" ht="14.25" customHeight="1" outlineLevel="2">
      <c r="A825" s="54"/>
      <c r="B825" s="55"/>
      <c r="C825" s="44" t="s">
        <v>8</v>
      </c>
      <c r="D825" s="47">
        <v>0</v>
      </c>
      <c r="E825" s="47">
        <v>0</v>
      </c>
      <c r="F825" s="47">
        <v>0</v>
      </c>
      <c r="G825" s="6"/>
      <c r="H825" s="56"/>
      <c r="I825" s="136"/>
      <c r="J825" s="61"/>
      <c r="K825" s="63"/>
      <c r="L825" s="51"/>
      <c r="M825" s="63"/>
    </row>
    <row r="826" spans="1:14" ht="303" customHeight="1" outlineLevel="2">
      <c r="A826" s="54"/>
      <c r="B826" s="55"/>
      <c r="C826" s="44" t="s">
        <v>9</v>
      </c>
      <c r="D826" s="47">
        <v>0</v>
      </c>
      <c r="E826" s="47">
        <v>0</v>
      </c>
      <c r="F826" s="47">
        <v>0</v>
      </c>
      <c r="G826" s="6"/>
      <c r="H826" s="56"/>
      <c r="I826" s="137"/>
      <c r="J826" s="62"/>
      <c r="K826" s="63"/>
      <c r="L826" s="52"/>
      <c r="M826" s="63"/>
    </row>
    <row r="827" spans="1:14" ht="16.5" customHeight="1" outlineLevel="2">
      <c r="A827" s="54" t="s">
        <v>250</v>
      </c>
      <c r="B827" s="55" t="s">
        <v>449</v>
      </c>
      <c r="C827" s="44" t="s">
        <v>5</v>
      </c>
      <c r="D827" s="47">
        <f>D828+D829+D830+D831</f>
        <v>0</v>
      </c>
      <c r="E827" s="47">
        <f>E828+E829+E830+E831</f>
        <v>0</v>
      </c>
      <c r="F827" s="47">
        <f>F828+F829+F830+F831</f>
        <v>0</v>
      </c>
      <c r="G827" s="6"/>
      <c r="H827" s="56" t="s">
        <v>450</v>
      </c>
      <c r="I827" s="132" t="s">
        <v>638</v>
      </c>
      <c r="J827" s="60" t="s">
        <v>551</v>
      </c>
      <c r="K827" s="63" t="s">
        <v>11</v>
      </c>
      <c r="L827" s="50" t="s">
        <v>431</v>
      </c>
      <c r="M827" s="63">
        <v>809</v>
      </c>
    </row>
    <row r="828" spans="1:14" ht="15" customHeight="1" outlineLevel="2">
      <c r="A828" s="54"/>
      <c r="B828" s="55"/>
      <c r="C828" s="44" t="s">
        <v>6</v>
      </c>
      <c r="D828" s="47">
        <v>0</v>
      </c>
      <c r="E828" s="47">
        <v>0</v>
      </c>
      <c r="F828" s="47">
        <v>0</v>
      </c>
      <c r="G828" s="6"/>
      <c r="H828" s="56"/>
      <c r="I828" s="133"/>
      <c r="J828" s="61"/>
      <c r="K828" s="63"/>
      <c r="L828" s="51"/>
      <c r="M828" s="63"/>
    </row>
    <row r="829" spans="1:14" ht="13.5" customHeight="1" outlineLevel="2">
      <c r="A829" s="54"/>
      <c r="B829" s="55"/>
      <c r="C829" s="44" t="s">
        <v>7</v>
      </c>
      <c r="D829" s="47">
        <v>0</v>
      </c>
      <c r="E829" s="47">
        <v>0</v>
      </c>
      <c r="F829" s="47">
        <v>0</v>
      </c>
      <c r="G829" s="6"/>
      <c r="H829" s="56"/>
      <c r="I829" s="133"/>
      <c r="J829" s="61"/>
      <c r="K829" s="63"/>
      <c r="L829" s="51"/>
      <c r="M829" s="63"/>
    </row>
    <row r="830" spans="1:14" ht="16.5" customHeight="1" outlineLevel="2">
      <c r="A830" s="54"/>
      <c r="B830" s="55"/>
      <c r="C830" s="44" t="s">
        <v>8</v>
      </c>
      <c r="D830" s="47">
        <v>0</v>
      </c>
      <c r="E830" s="47">
        <v>0</v>
      </c>
      <c r="F830" s="47">
        <v>0</v>
      </c>
      <c r="G830" s="6"/>
      <c r="H830" s="56"/>
      <c r="I830" s="133"/>
      <c r="J830" s="61"/>
      <c r="K830" s="63"/>
      <c r="L830" s="51"/>
      <c r="M830" s="63"/>
    </row>
    <row r="831" spans="1:14" ht="69.75" customHeight="1" outlineLevel="2">
      <c r="A831" s="54"/>
      <c r="B831" s="55"/>
      <c r="C831" s="44" t="s">
        <v>9</v>
      </c>
      <c r="D831" s="47">
        <v>0</v>
      </c>
      <c r="E831" s="47">
        <v>0</v>
      </c>
      <c r="F831" s="47">
        <v>0</v>
      </c>
      <c r="G831" s="6"/>
      <c r="H831" s="56"/>
      <c r="I831" s="134"/>
      <c r="J831" s="62"/>
      <c r="K831" s="63"/>
      <c r="L831" s="52"/>
      <c r="M831" s="63"/>
    </row>
    <row r="832" spans="1:14" ht="15" customHeight="1">
      <c r="A832" s="54">
        <v>6</v>
      </c>
      <c r="B832" s="67" t="s">
        <v>157</v>
      </c>
      <c r="C832" s="44" t="s">
        <v>5</v>
      </c>
      <c r="D832" s="47">
        <f>SUM(D833:D836)</f>
        <v>47903.700000000004</v>
      </c>
      <c r="E832" s="47">
        <f>SUM(E833:E836)</f>
        <v>30825.909920000002</v>
      </c>
      <c r="F832" s="47">
        <f>SUM(F833:F836)</f>
        <v>30825.909920000002</v>
      </c>
      <c r="G832" s="6">
        <f>F832/D832</f>
        <v>0.64349747347282149</v>
      </c>
      <c r="H832" s="73"/>
      <c r="I832" s="43" t="s">
        <v>273</v>
      </c>
      <c r="J832" s="44">
        <f>J833+J834+J835</f>
        <v>7</v>
      </c>
      <c r="K832" s="63" t="s">
        <v>13</v>
      </c>
      <c r="L832" s="87"/>
      <c r="M832" s="87"/>
      <c r="N832" s="7">
        <f>SUM(N833:N835)</f>
        <v>7</v>
      </c>
    </row>
    <row r="833" spans="1:14" ht="15" customHeight="1">
      <c r="A833" s="54"/>
      <c r="B833" s="67"/>
      <c r="C833" s="44" t="s">
        <v>6</v>
      </c>
      <c r="D833" s="47">
        <f t="shared" ref="D833:F836" si="61">D838+D859+D874</f>
        <v>47903.700000000004</v>
      </c>
      <c r="E833" s="47">
        <f t="shared" si="61"/>
        <v>30825.909920000002</v>
      </c>
      <c r="F833" s="47">
        <f t="shared" si="61"/>
        <v>30825.909920000002</v>
      </c>
      <c r="G833" s="6">
        <f>F833/D833</f>
        <v>0.64349747347282149</v>
      </c>
      <c r="H833" s="73"/>
      <c r="I833" s="43" t="s">
        <v>274</v>
      </c>
      <c r="J833" s="44">
        <f>J838+J859+J874</f>
        <v>3</v>
      </c>
      <c r="K833" s="63"/>
      <c r="L833" s="87"/>
      <c r="M833" s="87"/>
      <c r="N833" s="49">
        <f>COUNTIF(J837:J887,"да")</f>
        <v>3</v>
      </c>
    </row>
    <row r="834" spans="1:14" ht="15" customHeight="1">
      <c r="A834" s="54"/>
      <c r="B834" s="67"/>
      <c r="C834" s="44" t="s">
        <v>7</v>
      </c>
      <c r="D834" s="47">
        <f t="shared" si="61"/>
        <v>0</v>
      </c>
      <c r="E834" s="47">
        <f t="shared" si="61"/>
        <v>0</v>
      </c>
      <c r="F834" s="47">
        <f t="shared" si="61"/>
        <v>0</v>
      </c>
      <c r="G834" s="6"/>
      <c r="H834" s="73"/>
      <c r="I834" s="43" t="s">
        <v>275</v>
      </c>
      <c r="J834" s="44">
        <f>J839+J860+J875</f>
        <v>3</v>
      </c>
      <c r="K834" s="63"/>
      <c r="L834" s="87"/>
      <c r="M834" s="87"/>
      <c r="N834" s="49">
        <f>COUNTIF(J838:J888,"частично")</f>
        <v>3</v>
      </c>
    </row>
    <row r="835" spans="1:14" ht="15" customHeight="1">
      <c r="A835" s="54"/>
      <c r="B835" s="67"/>
      <c r="C835" s="44" t="s">
        <v>8</v>
      </c>
      <c r="D835" s="47">
        <f t="shared" si="61"/>
        <v>0</v>
      </c>
      <c r="E835" s="47">
        <f t="shared" si="61"/>
        <v>0</v>
      </c>
      <c r="F835" s="47">
        <f t="shared" si="61"/>
        <v>0</v>
      </c>
      <c r="G835" s="6"/>
      <c r="H835" s="73"/>
      <c r="I835" s="43" t="s">
        <v>276</v>
      </c>
      <c r="J835" s="44">
        <f>J840+J861+J876</f>
        <v>1</v>
      </c>
      <c r="K835" s="63"/>
      <c r="L835" s="87"/>
      <c r="M835" s="87"/>
      <c r="N835" s="49">
        <f>COUNTIF(J839:J889,"нет")</f>
        <v>1</v>
      </c>
    </row>
    <row r="836" spans="1:14" ht="15" customHeight="1">
      <c r="A836" s="54"/>
      <c r="B836" s="67"/>
      <c r="C836" s="44" t="s">
        <v>9</v>
      </c>
      <c r="D836" s="47">
        <f t="shared" si="61"/>
        <v>0</v>
      </c>
      <c r="E836" s="47">
        <f t="shared" si="61"/>
        <v>0</v>
      </c>
      <c r="F836" s="47">
        <f t="shared" si="61"/>
        <v>0</v>
      </c>
      <c r="G836" s="6"/>
      <c r="H836" s="73"/>
      <c r="I836" s="43" t="s">
        <v>277</v>
      </c>
      <c r="J836" s="6">
        <f>(J833+0.5*J834)/J832</f>
        <v>0.6428571428571429</v>
      </c>
      <c r="K836" s="63"/>
      <c r="L836" s="87"/>
      <c r="M836" s="87"/>
    </row>
    <row r="837" spans="1:14" ht="13.5" customHeight="1" outlineLevel="1">
      <c r="A837" s="54" t="s">
        <v>158</v>
      </c>
      <c r="B837" s="55" t="s">
        <v>159</v>
      </c>
      <c r="C837" s="44" t="s">
        <v>5</v>
      </c>
      <c r="D837" s="47">
        <f>SUM(D838:D841)</f>
        <v>0</v>
      </c>
      <c r="E837" s="47">
        <f>SUM(E838:E841)</f>
        <v>0</v>
      </c>
      <c r="F837" s="47">
        <f>SUM(F838:F841)</f>
        <v>0</v>
      </c>
      <c r="G837" s="6"/>
      <c r="H837" s="56"/>
      <c r="I837" s="43" t="s">
        <v>273</v>
      </c>
      <c r="J837" s="44">
        <f>J838+J839+J840</f>
        <v>3</v>
      </c>
      <c r="K837" s="63" t="s">
        <v>13</v>
      </c>
      <c r="L837" s="87"/>
      <c r="M837" s="87"/>
    </row>
    <row r="838" spans="1:14" ht="13.5" customHeight="1" outlineLevel="1">
      <c r="A838" s="54"/>
      <c r="B838" s="55"/>
      <c r="C838" s="44" t="s">
        <v>6</v>
      </c>
      <c r="D838" s="47">
        <f>D843+D848+D853</f>
        <v>0</v>
      </c>
      <c r="E838" s="47">
        <f>E843+E848+E853</f>
        <v>0</v>
      </c>
      <c r="F838" s="47">
        <f>F843+F848+F853</f>
        <v>0</v>
      </c>
      <c r="G838" s="6"/>
      <c r="H838" s="56"/>
      <c r="I838" s="43" t="s">
        <v>274</v>
      </c>
      <c r="J838" s="44">
        <v>3</v>
      </c>
      <c r="K838" s="63"/>
      <c r="L838" s="87"/>
      <c r="M838" s="87"/>
    </row>
    <row r="839" spans="1:14" ht="13.5" customHeight="1" outlineLevel="1">
      <c r="A839" s="54"/>
      <c r="B839" s="55"/>
      <c r="C839" s="44" t="s">
        <v>7</v>
      </c>
      <c r="D839" s="47">
        <f t="shared" ref="D839:F841" si="62">D844+D849+D854</f>
        <v>0</v>
      </c>
      <c r="E839" s="47">
        <f t="shared" si="62"/>
        <v>0</v>
      </c>
      <c r="F839" s="47">
        <f t="shared" si="62"/>
        <v>0</v>
      </c>
      <c r="G839" s="6"/>
      <c r="H839" s="56"/>
      <c r="I839" s="43" t="s">
        <v>275</v>
      </c>
      <c r="J839" s="44">
        <v>0</v>
      </c>
      <c r="K839" s="63"/>
      <c r="L839" s="87"/>
      <c r="M839" s="87"/>
    </row>
    <row r="840" spans="1:14" ht="13.5" customHeight="1" outlineLevel="1">
      <c r="A840" s="54"/>
      <c r="B840" s="55"/>
      <c r="C840" s="44" t="s">
        <v>8</v>
      </c>
      <c r="D840" s="47">
        <f t="shared" si="62"/>
        <v>0</v>
      </c>
      <c r="E840" s="47">
        <f t="shared" si="62"/>
        <v>0</v>
      </c>
      <c r="F840" s="47">
        <f t="shared" si="62"/>
        <v>0</v>
      </c>
      <c r="G840" s="6"/>
      <c r="H840" s="56"/>
      <c r="I840" s="43" t="s">
        <v>276</v>
      </c>
      <c r="J840" s="44">
        <v>0</v>
      </c>
      <c r="K840" s="63"/>
      <c r="L840" s="87"/>
      <c r="M840" s="87"/>
    </row>
    <row r="841" spans="1:14" ht="23.25" customHeight="1" outlineLevel="1">
      <c r="A841" s="54"/>
      <c r="B841" s="55"/>
      <c r="C841" s="44" t="s">
        <v>9</v>
      </c>
      <c r="D841" s="47">
        <f t="shared" si="62"/>
        <v>0</v>
      </c>
      <c r="E841" s="47">
        <f t="shared" si="62"/>
        <v>0</v>
      </c>
      <c r="F841" s="47">
        <f t="shared" si="62"/>
        <v>0</v>
      </c>
      <c r="G841" s="6"/>
      <c r="H841" s="56"/>
      <c r="I841" s="43" t="s">
        <v>277</v>
      </c>
      <c r="J841" s="6">
        <f>(J838+0.5*J839)/J837</f>
        <v>1</v>
      </c>
      <c r="K841" s="63"/>
      <c r="L841" s="87"/>
      <c r="M841" s="87"/>
    </row>
    <row r="842" spans="1:14" ht="14.25" customHeight="1" outlineLevel="2">
      <c r="A842" s="54" t="s">
        <v>160</v>
      </c>
      <c r="B842" s="55" t="s">
        <v>305</v>
      </c>
      <c r="C842" s="44" t="s">
        <v>5</v>
      </c>
      <c r="D842" s="47">
        <f>SUM(D843:D846)</f>
        <v>0</v>
      </c>
      <c r="E842" s="47">
        <f>SUM(E843:E846)</f>
        <v>0</v>
      </c>
      <c r="F842" s="47">
        <f>SUM(F843:F846)</f>
        <v>0</v>
      </c>
      <c r="G842" s="6"/>
      <c r="H842" s="56" t="s">
        <v>306</v>
      </c>
      <c r="I842" s="56" t="s">
        <v>549</v>
      </c>
      <c r="J842" s="63" t="s">
        <v>548</v>
      </c>
      <c r="K842" s="63" t="s">
        <v>13</v>
      </c>
      <c r="L842" s="63"/>
      <c r="M842" s="63">
        <v>824</v>
      </c>
    </row>
    <row r="843" spans="1:14" ht="14.25" customHeight="1" outlineLevel="2">
      <c r="A843" s="54"/>
      <c r="B843" s="55"/>
      <c r="C843" s="44" t="s">
        <v>6</v>
      </c>
      <c r="D843" s="47">
        <v>0</v>
      </c>
      <c r="E843" s="47">
        <v>0</v>
      </c>
      <c r="F843" s="47">
        <v>0</v>
      </c>
      <c r="G843" s="6"/>
      <c r="H843" s="56"/>
      <c r="I843" s="56"/>
      <c r="J843" s="63"/>
      <c r="K843" s="63"/>
      <c r="L843" s="63"/>
      <c r="M843" s="63"/>
    </row>
    <row r="844" spans="1:14" ht="14.25" customHeight="1" outlineLevel="2">
      <c r="A844" s="54"/>
      <c r="B844" s="55"/>
      <c r="C844" s="44" t="s">
        <v>7</v>
      </c>
      <c r="D844" s="47">
        <v>0</v>
      </c>
      <c r="E844" s="47">
        <v>0</v>
      </c>
      <c r="F844" s="47">
        <v>0</v>
      </c>
      <c r="G844" s="6"/>
      <c r="H844" s="56"/>
      <c r="I844" s="56"/>
      <c r="J844" s="63"/>
      <c r="K844" s="63"/>
      <c r="L844" s="63"/>
      <c r="M844" s="63"/>
    </row>
    <row r="845" spans="1:14" ht="14.25" customHeight="1" outlineLevel="2">
      <c r="A845" s="54"/>
      <c r="B845" s="55"/>
      <c r="C845" s="44" t="s">
        <v>8</v>
      </c>
      <c r="D845" s="47">
        <v>0</v>
      </c>
      <c r="E845" s="47">
        <v>0</v>
      </c>
      <c r="F845" s="47">
        <v>0</v>
      </c>
      <c r="G845" s="6"/>
      <c r="H845" s="56"/>
      <c r="I845" s="56"/>
      <c r="J845" s="63"/>
      <c r="K845" s="63"/>
      <c r="L845" s="63"/>
      <c r="M845" s="63"/>
    </row>
    <row r="846" spans="1:14" ht="212.25" customHeight="1" outlineLevel="2">
      <c r="A846" s="54"/>
      <c r="B846" s="55"/>
      <c r="C846" s="44" t="s">
        <v>9</v>
      </c>
      <c r="D846" s="47">
        <v>0</v>
      </c>
      <c r="E846" s="47">
        <v>0</v>
      </c>
      <c r="F846" s="47">
        <v>0</v>
      </c>
      <c r="G846" s="6"/>
      <c r="H846" s="56"/>
      <c r="I846" s="56"/>
      <c r="J846" s="63"/>
      <c r="K846" s="63"/>
      <c r="L846" s="63"/>
      <c r="M846" s="63"/>
    </row>
    <row r="847" spans="1:14" ht="13.5" customHeight="1" outlineLevel="2">
      <c r="A847" s="54" t="s">
        <v>161</v>
      </c>
      <c r="B847" s="55" t="s">
        <v>307</v>
      </c>
      <c r="C847" s="44" t="s">
        <v>5</v>
      </c>
      <c r="D847" s="47">
        <f>SUM(D848:D851)</f>
        <v>0</v>
      </c>
      <c r="E847" s="47">
        <f>SUM(E848:E851)</f>
        <v>0</v>
      </c>
      <c r="F847" s="47">
        <f>SUM(F848:F851)</f>
        <v>0</v>
      </c>
      <c r="G847" s="6"/>
      <c r="H847" s="74" t="s">
        <v>308</v>
      </c>
      <c r="I847" s="56" t="s">
        <v>550</v>
      </c>
      <c r="J847" s="63" t="s">
        <v>548</v>
      </c>
      <c r="K847" s="63" t="s">
        <v>13</v>
      </c>
      <c r="L847" s="63"/>
      <c r="M847" s="63">
        <v>824</v>
      </c>
    </row>
    <row r="848" spans="1:14" ht="13.5" customHeight="1" outlineLevel="2">
      <c r="A848" s="54"/>
      <c r="B848" s="55"/>
      <c r="C848" s="44" t="s">
        <v>6</v>
      </c>
      <c r="D848" s="47">
        <v>0</v>
      </c>
      <c r="E848" s="47">
        <v>0</v>
      </c>
      <c r="F848" s="47">
        <v>0</v>
      </c>
      <c r="G848" s="6"/>
      <c r="H848" s="74"/>
      <c r="I848" s="56"/>
      <c r="J848" s="63"/>
      <c r="K848" s="63"/>
      <c r="L848" s="63"/>
      <c r="M848" s="63"/>
    </row>
    <row r="849" spans="1:13" ht="13.5" customHeight="1" outlineLevel="2">
      <c r="A849" s="54"/>
      <c r="B849" s="55"/>
      <c r="C849" s="44" t="s">
        <v>7</v>
      </c>
      <c r="D849" s="47">
        <v>0</v>
      </c>
      <c r="E849" s="47">
        <v>0</v>
      </c>
      <c r="F849" s="47">
        <v>0</v>
      </c>
      <c r="G849" s="6"/>
      <c r="H849" s="74"/>
      <c r="I849" s="56"/>
      <c r="J849" s="63"/>
      <c r="K849" s="63"/>
      <c r="L849" s="63"/>
      <c r="M849" s="63"/>
    </row>
    <row r="850" spans="1:13" ht="13.5" customHeight="1" outlineLevel="2">
      <c r="A850" s="54"/>
      <c r="B850" s="55"/>
      <c r="C850" s="44" t="s">
        <v>8</v>
      </c>
      <c r="D850" s="47">
        <v>0</v>
      </c>
      <c r="E850" s="47">
        <v>0</v>
      </c>
      <c r="F850" s="47">
        <v>0</v>
      </c>
      <c r="G850" s="6"/>
      <c r="H850" s="74"/>
      <c r="I850" s="56"/>
      <c r="J850" s="63"/>
      <c r="K850" s="63"/>
      <c r="L850" s="63"/>
      <c r="M850" s="63"/>
    </row>
    <row r="851" spans="1:13" ht="51" customHeight="1" outlineLevel="2">
      <c r="A851" s="54"/>
      <c r="B851" s="55"/>
      <c r="C851" s="44" t="s">
        <v>9</v>
      </c>
      <c r="D851" s="47">
        <v>0</v>
      </c>
      <c r="E851" s="47">
        <v>0</v>
      </c>
      <c r="F851" s="47">
        <v>0</v>
      </c>
      <c r="G851" s="6"/>
      <c r="H851" s="74"/>
      <c r="I851" s="56"/>
      <c r="J851" s="63"/>
      <c r="K851" s="63"/>
      <c r="L851" s="63"/>
      <c r="M851" s="63"/>
    </row>
    <row r="852" spans="1:13" ht="13.5" customHeight="1" outlineLevel="2">
      <c r="A852" s="64" t="s">
        <v>162</v>
      </c>
      <c r="B852" s="118" t="s">
        <v>163</v>
      </c>
      <c r="C852" s="44" t="s">
        <v>5</v>
      </c>
      <c r="D852" s="47">
        <f>SUM(D853:D856)</f>
        <v>0</v>
      </c>
      <c r="E852" s="47">
        <f>SUM(E853:E856)</f>
        <v>0</v>
      </c>
      <c r="F852" s="47">
        <f>SUM(F853:F856)</f>
        <v>0</v>
      </c>
      <c r="G852" s="6"/>
      <c r="H852" s="138" t="s">
        <v>163</v>
      </c>
      <c r="I852" s="138" t="s">
        <v>552</v>
      </c>
      <c r="J852" s="50" t="s">
        <v>548</v>
      </c>
      <c r="K852" s="50" t="s">
        <v>13</v>
      </c>
      <c r="L852" s="50"/>
      <c r="M852" s="50">
        <v>824</v>
      </c>
    </row>
    <row r="853" spans="1:13" ht="13.5" customHeight="1" outlineLevel="2">
      <c r="A853" s="65"/>
      <c r="B853" s="119"/>
      <c r="C853" s="44" t="s">
        <v>6</v>
      </c>
      <c r="D853" s="47">
        <v>0</v>
      </c>
      <c r="E853" s="47">
        <v>0</v>
      </c>
      <c r="F853" s="47">
        <v>0</v>
      </c>
      <c r="G853" s="6"/>
      <c r="H853" s="139"/>
      <c r="I853" s="139"/>
      <c r="J853" s="51"/>
      <c r="K853" s="51"/>
      <c r="L853" s="51"/>
      <c r="M853" s="51"/>
    </row>
    <row r="854" spans="1:13" ht="13.5" customHeight="1" outlineLevel="2">
      <c r="A854" s="65"/>
      <c r="B854" s="119"/>
      <c r="C854" s="44" t="s">
        <v>7</v>
      </c>
      <c r="D854" s="47">
        <v>0</v>
      </c>
      <c r="E854" s="47">
        <v>0</v>
      </c>
      <c r="F854" s="47">
        <v>0</v>
      </c>
      <c r="G854" s="6"/>
      <c r="H854" s="139"/>
      <c r="I854" s="139"/>
      <c r="J854" s="51"/>
      <c r="K854" s="51"/>
      <c r="L854" s="51"/>
      <c r="M854" s="51"/>
    </row>
    <row r="855" spans="1:13" ht="13.5" customHeight="1" outlineLevel="2">
      <c r="A855" s="65"/>
      <c r="B855" s="119"/>
      <c r="C855" s="44" t="s">
        <v>8</v>
      </c>
      <c r="D855" s="47">
        <v>0</v>
      </c>
      <c r="E855" s="47">
        <v>0</v>
      </c>
      <c r="F855" s="47">
        <v>0</v>
      </c>
      <c r="G855" s="6"/>
      <c r="H855" s="139"/>
      <c r="I855" s="139"/>
      <c r="J855" s="51"/>
      <c r="K855" s="51"/>
      <c r="L855" s="51"/>
      <c r="M855" s="51"/>
    </row>
    <row r="856" spans="1:13" ht="14.25" customHeight="1" outlineLevel="2">
      <c r="A856" s="65"/>
      <c r="B856" s="119"/>
      <c r="C856" s="50" t="s">
        <v>9</v>
      </c>
      <c r="D856" s="128">
        <v>0</v>
      </c>
      <c r="E856" s="128">
        <v>0</v>
      </c>
      <c r="F856" s="128">
        <v>0</v>
      </c>
      <c r="G856" s="128"/>
      <c r="H856" s="139"/>
      <c r="I856" s="139"/>
      <c r="J856" s="51"/>
      <c r="K856" s="51"/>
      <c r="L856" s="51"/>
      <c r="M856" s="51"/>
    </row>
    <row r="857" spans="1:13" ht="114.75" customHeight="1" outlineLevel="2">
      <c r="A857" s="66"/>
      <c r="B857" s="120"/>
      <c r="C857" s="52"/>
      <c r="D857" s="129"/>
      <c r="E857" s="129"/>
      <c r="F857" s="129"/>
      <c r="G857" s="129"/>
      <c r="H857" s="140"/>
      <c r="I857" s="140"/>
      <c r="J857" s="52"/>
      <c r="K857" s="52"/>
      <c r="L857" s="52"/>
      <c r="M857" s="52"/>
    </row>
    <row r="858" spans="1:13" ht="12.75" customHeight="1" outlineLevel="1">
      <c r="A858" s="54" t="s">
        <v>164</v>
      </c>
      <c r="B858" s="55" t="s">
        <v>165</v>
      </c>
      <c r="C858" s="44" t="s">
        <v>5</v>
      </c>
      <c r="D858" s="47">
        <f>SUM(D859:D862)</f>
        <v>0</v>
      </c>
      <c r="E858" s="47">
        <f>SUM(E859:E862)</f>
        <v>0</v>
      </c>
      <c r="F858" s="47">
        <f>SUM(F859:F862)</f>
        <v>0</v>
      </c>
      <c r="G858" s="6"/>
      <c r="H858" s="56"/>
      <c r="I858" s="43" t="s">
        <v>273</v>
      </c>
      <c r="J858" s="44">
        <f>J859+J860+J861</f>
        <v>2</v>
      </c>
      <c r="K858" s="63" t="s">
        <v>13</v>
      </c>
      <c r="L858" s="87"/>
      <c r="M858" s="87"/>
    </row>
    <row r="859" spans="1:13" ht="12.75" customHeight="1" outlineLevel="1">
      <c r="A859" s="54"/>
      <c r="B859" s="55"/>
      <c r="C859" s="44" t="s">
        <v>6</v>
      </c>
      <c r="D859" s="47">
        <f t="shared" ref="D859:F862" si="63">D864+D869</f>
        <v>0</v>
      </c>
      <c r="E859" s="47">
        <f t="shared" si="63"/>
        <v>0</v>
      </c>
      <c r="F859" s="47">
        <f t="shared" si="63"/>
        <v>0</v>
      </c>
      <c r="G859" s="6"/>
      <c r="H859" s="56"/>
      <c r="I859" s="43" t="s">
        <v>274</v>
      </c>
      <c r="J859" s="44">
        <v>0</v>
      </c>
      <c r="K859" s="63"/>
      <c r="L859" s="87"/>
      <c r="M859" s="87"/>
    </row>
    <row r="860" spans="1:13" ht="12.75" customHeight="1" outlineLevel="1">
      <c r="A860" s="54"/>
      <c r="B860" s="55"/>
      <c r="C860" s="44" t="s">
        <v>7</v>
      </c>
      <c r="D860" s="47">
        <f t="shared" si="63"/>
        <v>0</v>
      </c>
      <c r="E860" s="47">
        <f t="shared" si="63"/>
        <v>0</v>
      </c>
      <c r="F860" s="47">
        <f t="shared" si="63"/>
        <v>0</v>
      </c>
      <c r="G860" s="6"/>
      <c r="H860" s="56"/>
      <c r="I860" s="43" t="s">
        <v>275</v>
      </c>
      <c r="J860" s="44">
        <v>2</v>
      </c>
      <c r="K860" s="63"/>
      <c r="L860" s="87"/>
      <c r="M860" s="87"/>
    </row>
    <row r="861" spans="1:13" ht="12.75" customHeight="1" outlineLevel="1">
      <c r="A861" s="54"/>
      <c r="B861" s="55"/>
      <c r="C861" s="44" t="s">
        <v>8</v>
      </c>
      <c r="D861" s="47">
        <f t="shared" si="63"/>
        <v>0</v>
      </c>
      <c r="E861" s="47">
        <f t="shared" si="63"/>
        <v>0</v>
      </c>
      <c r="F861" s="47">
        <f t="shared" si="63"/>
        <v>0</v>
      </c>
      <c r="G861" s="6"/>
      <c r="H861" s="56"/>
      <c r="I861" s="43" t="s">
        <v>276</v>
      </c>
      <c r="J861" s="44">
        <v>0</v>
      </c>
      <c r="K861" s="63"/>
      <c r="L861" s="87"/>
      <c r="M861" s="87"/>
    </row>
    <row r="862" spans="1:13" ht="43.5" customHeight="1" outlineLevel="1">
      <c r="A862" s="54"/>
      <c r="B862" s="55"/>
      <c r="C862" s="44" t="s">
        <v>9</v>
      </c>
      <c r="D862" s="47">
        <f t="shared" si="63"/>
        <v>0</v>
      </c>
      <c r="E862" s="47">
        <f t="shared" si="63"/>
        <v>0</v>
      </c>
      <c r="F862" s="47">
        <f t="shared" si="63"/>
        <v>0</v>
      </c>
      <c r="G862" s="6"/>
      <c r="H862" s="56"/>
      <c r="I862" s="43" t="s">
        <v>277</v>
      </c>
      <c r="J862" s="6">
        <f>(J859+0.5*J860)/J858</f>
        <v>0.5</v>
      </c>
      <c r="K862" s="63"/>
      <c r="L862" s="87"/>
      <c r="M862" s="87"/>
    </row>
    <row r="863" spans="1:13" ht="17.25" customHeight="1" outlineLevel="2">
      <c r="A863" s="121" t="s">
        <v>166</v>
      </c>
      <c r="B863" s="55" t="s">
        <v>167</v>
      </c>
      <c r="C863" s="44" t="s">
        <v>5</v>
      </c>
      <c r="D863" s="47">
        <f>SUM(D864:D867)</f>
        <v>0</v>
      </c>
      <c r="E863" s="47">
        <f>SUM(E864:E867)</f>
        <v>0</v>
      </c>
      <c r="F863" s="47">
        <f>SUM(F864:F867)</f>
        <v>0</v>
      </c>
      <c r="G863" s="6"/>
      <c r="H863" s="141" t="s">
        <v>448</v>
      </c>
      <c r="I863" s="141" t="s">
        <v>674</v>
      </c>
      <c r="J863" s="54" t="s">
        <v>551</v>
      </c>
      <c r="K863" s="63" t="s">
        <v>13</v>
      </c>
      <c r="L863" s="63" t="s">
        <v>553</v>
      </c>
      <c r="M863" s="63">
        <v>824</v>
      </c>
    </row>
    <row r="864" spans="1:13" ht="15" customHeight="1" outlineLevel="2">
      <c r="A864" s="54"/>
      <c r="B864" s="55"/>
      <c r="C864" s="44" t="s">
        <v>6</v>
      </c>
      <c r="D864" s="47">
        <v>0</v>
      </c>
      <c r="E864" s="47">
        <v>0</v>
      </c>
      <c r="F864" s="47">
        <v>0</v>
      </c>
      <c r="G864" s="6"/>
      <c r="H864" s="141"/>
      <c r="I864" s="141"/>
      <c r="J864" s="54"/>
      <c r="K864" s="63"/>
      <c r="L864" s="63"/>
      <c r="M864" s="63"/>
    </row>
    <row r="865" spans="1:13" ht="14.25" customHeight="1" outlineLevel="2">
      <c r="A865" s="54"/>
      <c r="B865" s="55"/>
      <c r="C865" s="44" t="s">
        <v>7</v>
      </c>
      <c r="D865" s="47">
        <v>0</v>
      </c>
      <c r="E865" s="47">
        <v>0</v>
      </c>
      <c r="F865" s="47">
        <v>0</v>
      </c>
      <c r="G865" s="6"/>
      <c r="H865" s="141"/>
      <c r="I865" s="141"/>
      <c r="J865" s="54"/>
      <c r="K865" s="63"/>
      <c r="L865" s="63"/>
      <c r="M865" s="63"/>
    </row>
    <row r="866" spans="1:13" ht="13.5" customHeight="1" outlineLevel="2">
      <c r="A866" s="54"/>
      <c r="B866" s="55"/>
      <c r="C866" s="44" t="s">
        <v>8</v>
      </c>
      <c r="D866" s="47">
        <v>0</v>
      </c>
      <c r="E866" s="47">
        <v>0</v>
      </c>
      <c r="F866" s="47">
        <v>0</v>
      </c>
      <c r="G866" s="6"/>
      <c r="H866" s="141"/>
      <c r="I866" s="141"/>
      <c r="J866" s="54"/>
      <c r="K866" s="63"/>
      <c r="L866" s="63"/>
      <c r="M866" s="63"/>
    </row>
    <row r="867" spans="1:13" ht="81" customHeight="1" outlineLevel="2">
      <c r="A867" s="54"/>
      <c r="B867" s="55"/>
      <c r="C867" s="44" t="s">
        <v>9</v>
      </c>
      <c r="D867" s="47">
        <v>0</v>
      </c>
      <c r="E867" s="47">
        <v>0</v>
      </c>
      <c r="F867" s="47">
        <v>0</v>
      </c>
      <c r="G867" s="6"/>
      <c r="H867" s="141"/>
      <c r="I867" s="141"/>
      <c r="J867" s="54"/>
      <c r="K867" s="63"/>
      <c r="L867" s="63"/>
      <c r="M867" s="63"/>
    </row>
    <row r="868" spans="1:13" ht="12.75" customHeight="1" outlineLevel="2">
      <c r="A868" s="121" t="s">
        <v>168</v>
      </c>
      <c r="B868" s="55" t="s">
        <v>282</v>
      </c>
      <c r="C868" s="44" t="s">
        <v>5</v>
      </c>
      <c r="D868" s="47">
        <f>SUM(D869:D872)</f>
        <v>0</v>
      </c>
      <c r="E868" s="47">
        <f>SUM(E869:E872)</f>
        <v>0</v>
      </c>
      <c r="F868" s="47">
        <f>SUM(F869:F872)</f>
        <v>0</v>
      </c>
      <c r="G868" s="6"/>
      <c r="H868" s="74" t="s">
        <v>169</v>
      </c>
      <c r="I868" s="141" t="s">
        <v>554</v>
      </c>
      <c r="J868" s="54" t="s">
        <v>551</v>
      </c>
      <c r="K868" s="63" t="s">
        <v>13</v>
      </c>
      <c r="L868" s="63" t="s">
        <v>555</v>
      </c>
      <c r="M868" s="63">
        <v>824</v>
      </c>
    </row>
    <row r="869" spans="1:13" ht="16.5" customHeight="1" outlineLevel="2">
      <c r="A869" s="54"/>
      <c r="B869" s="55"/>
      <c r="C869" s="44" t="s">
        <v>6</v>
      </c>
      <c r="D869" s="47">
        <v>0</v>
      </c>
      <c r="E869" s="47">
        <v>0</v>
      </c>
      <c r="F869" s="47">
        <v>0</v>
      </c>
      <c r="G869" s="6"/>
      <c r="H869" s="74"/>
      <c r="I869" s="141"/>
      <c r="J869" s="54"/>
      <c r="K869" s="63"/>
      <c r="L869" s="63"/>
      <c r="M869" s="63"/>
    </row>
    <row r="870" spans="1:13" ht="16.5" customHeight="1" outlineLevel="2">
      <c r="A870" s="54"/>
      <c r="B870" s="55"/>
      <c r="C870" s="44" t="s">
        <v>7</v>
      </c>
      <c r="D870" s="47">
        <v>0</v>
      </c>
      <c r="E870" s="47">
        <v>0</v>
      </c>
      <c r="F870" s="47">
        <v>0</v>
      </c>
      <c r="G870" s="6"/>
      <c r="H870" s="74"/>
      <c r="I870" s="141"/>
      <c r="J870" s="54"/>
      <c r="K870" s="63"/>
      <c r="L870" s="63"/>
      <c r="M870" s="63"/>
    </row>
    <row r="871" spans="1:13" ht="16.5" customHeight="1" outlineLevel="2">
      <c r="A871" s="54"/>
      <c r="B871" s="55"/>
      <c r="C871" s="44" t="s">
        <v>8</v>
      </c>
      <c r="D871" s="47">
        <v>0</v>
      </c>
      <c r="E871" s="47">
        <v>0</v>
      </c>
      <c r="F871" s="47">
        <v>0</v>
      </c>
      <c r="G871" s="6"/>
      <c r="H871" s="74"/>
      <c r="I871" s="141"/>
      <c r="J871" s="54"/>
      <c r="K871" s="63"/>
      <c r="L871" s="63"/>
      <c r="M871" s="63"/>
    </row>
    <row r="872" spans="1:13" ht="15.75" customHeight="1" outlineLevel="2">
      <c r="A872" s="54"/>
      <c r="B872" s="55"/>
      <c r="C872" s="44" t="s">
        <v>9</v>
      </c>
      <c r="D872" s="47">
        <v>0</v>
      </c>
      <c r="E872" s="47">
        <v>0</v>
      </c>
      <c r="F872" s="47">
        <v>0</v>
      </c>
      <c r="G872" s="6"/>
      <c r="H872" s="74"/>
      <c r="I872" s="141"/>
      <c r="J872" s="54"/>
      <c r="K872" s="63"/>
      <c r="L872" s="63"/>
      <c r="M872" s="63"/>
    </row>
    <row r="873" spans="1:13" ht="15" customHeight="1" outlineLevel="1">
      <c r="A873" s="54" t="s">
        <v>170</v>
      </c>
      <c r="B873" s="55" t="s">
        <v>309</v>
      </c>
      <c r="C873" s="44" t="s">
        <v>5</v>
      </c>
      <c r="D873" s="47">
        <f>SUM(D874:D877)</f>
        <v>47903.700000000004</v>
      </c>
      <c r="E873" s="47">
        <f>SUM(E874:E877)</f>
        <v>30825.909920000002</v>
      </c>
      <c r="F873" s="47">
        <f>SUM(F874:F877)</f>
        <v>30825.909920000002</v>
      </c>
      <c r="G873" s="6">
        <f>F873/D873</f>
        <v>0.64349747347282149</v>
      </c>
      <c r="H873" s="56"/>
      <c r="I873" s="43" t="s">
        <v>273</v>
      </c>
      <c r="J873" s="44">
        <f>J874+J875+J876</f>
        <v>2</v>
      </c>
      <c r="K873" s="63" t="s">
        <v>13</v>
      </c>
      <c r="L873" s="87"/>
      <c r="M873" s="87"/>
    </row>
    <row r="874" spans="1:13" ht="15" customHeight="1" outlineLevel="1">
      <c r="A874" s="54"/>
      <c r="B874" s="55"/>
      <c r="C874" s="44" t="s">
        <v>6</v>
      </c>
      <c r="D874" s="47">
        <f>D879+D884</f>
        <v>47903.700000000004</v>
      </c>
      <c r="E874" s="47">
        <f>E879+E884</f>
        <v>30825.909920000002</v>
      </c>
      <c r="F874" s="47">
        <f>F879+F884</f>
        <v>30825.909920000002</v>
      </c>
      <c r="G874" s="6">
        <f>F874/D874</f>
        <v>0.64349747347282149</v>
      </c>
      <c r="H874" s="56"/>
      <c r="I874" s="43" t="s">
        <v>274</v>
      </c>
      <c r="J874" s="44">
        <v>0</v>
      </c>
      <c r="K874" s="63"/>
      <c r="L874" s="87"/>
      <c r="M874" s="87"/>
    </row>
    <row r="875" spans="1:13" ht="13.5" customHeight="1" outlineLevel="1">
      <c r="A875" s="54"/>
      <c r="B875" s="55"/>
      <c r="C875" s="44" t="s">
        <v>7</v>
      </c>
      <c r="D875" s="47">
        <f t="shared" ref="D875:F877" si="64">D880+D885</f>
        <v>0</v>
      </c>
      <c r="E875" s="47">
        <f t="shared" si="64"/>
        <v>0</v>
      </c>
      <c r="F875" s="47">
        <f t="shared" si="64"/>
        <v>0</v>
      </c>
      <c r="G875" s="6"/>
      <c r="H875" s="56"/>
      <c r="I875" s="43" t="s">
        <v>275</v>
      </c>
      <c r="J875" s="44">
        <v>1</v>
      </c>
      <c r="K875" s="63"/>
      <c r="L875" s="87"/>
      <c r="M875" s="87"/>
    </row>
    <row r="876" spans="1:13" ht="13.5" customHeight="1" outlineLevel="1">
      <c r="A876" s="54"/>
      <c r="B876" s="55"/>
      <c r="C876" s="44" t="s">
        <v>8</v>
      </c>
      <c r="D876" s="47">
        <f t="shared" si="64"/>
        <v>0</v>
      </c>
      <c r="E876" s="47">
        <f t="shared" si="64"/>
        <v>0</v>
      </c>
      <c r="F876" s="47">
        <f t="shared" si="64"/>
        <v>0</v>
      </c>
      <c r="G876" s="6"/>
      <c r="H876" s="56"/>
      <c r="I876" s="43" t="s">
        <v>276</v>
      </c>
      <c r="J876" s="44">
        <v>1</v>
      </c>
      <c r="K876" s="63"/>
      <c r="L876" s="87"/>
      <c r="M876" s="87"/>
    </row>
    <row r="877" spans="1:13" ht="16.5" customHeight="1" outlineLevel="1">
      <c r="A877" s="54"/>
      <c r="B877" s="55"/>
      <c r="C877" s="44" t="s">
        <v>9</v>
      </c>
      <c r="D877" s="47">
        <f t="shared" si="64"/>
        <v>0</v>
      </c>
      <c r="E877" s="47">
        <f t="shared" si="64"/>
        <v>0</v>
      </c>
      <c r="F877" s="47">
        <f t="shared" si="64"/>
        <v>0</v>
      </c>
      <c r="G877" s="6"/>
      <c r="H877" s="56"/>
      <c r="I877" s="43" t="s">
        <v>277</v>
      </c>
      <c r="J877" s="6">
        <f>(J874+0.5*J875)/J873</f>
        <v>0.25</v>
      </c>
      <c r="K877" s="63"/>
      <c r="L877" s="87"/>
      <c r="M877" s="87"/>
    </row>
    <row r="878" spans="1:13" ht="12" customHeight="1" outlineLevel="2">
      <c r="A878" s="121" t="s">
        <v>171</v>
      </c>
      <c r="B878" s="55" t="s">
        <v>172</v>
      </c>
      <c r="C878" s="44" t="s">
        <v>5</v>
      </c>
      <c r="D878" s="47">
        <f>SUM(D879:D882)</f>
        <v>46408.4</v>
      </c>
      <c r="E878" s="47">
        <f>SUM(E879:E882)</f>
        <v>30578.869590000002</v>
      </c>
      <c r="F878" s="47">
        <f>SUM(F879:F882)</f>
        <v>30578.869590000002</v>
      </c>
      <c r="G878" s="6">
        <f>F878/D878</f>
        <v>0.65890807677058461</v>
      </c>
      <c r="H878" s="141" t="s">
        <v>447</v>
      </c>
      <c r="I878" s="74" t="s">
        <v>675</v>
      </c>
      <c r="J878" s="142" t="s">
        <v>551</v>
      </c>
      <c r="K878" s="63" t="s">
        <v>13</v>
      </c>
      <c r="L878" s="87" t="s">
        <v>556</v>
      </c>
      <c r="M878" s="63">
        <v>824</v>
      </c>
    </row>
    <row r="879" spans="1:13" ht="12" customHeight="1" outlineLevel="2">
      <c r="A879" s="121"/>
      <c r="B879" s="55"/>
      <c r="C879" s="44" t="s">
        <v>6</v>
      </c>
      <c r="D879" s="47">
        <v>46408.4</v>
      </c>
      <c r="E879" s="47">
        <f>30825909.92/1000-247040.33/1000</f>
        <v>30578.869590000002</v>
      </c>
      <c r="F879" s="47">
        <f>E879</f>
        <v>30578.869590000002</v>
      </c>
      <c r="G879" s="6">
        <f>F879/D879</f>
        <v>0.65890807677058461</v>
      </c>
      <c r="H879" s="141"/>
      <c r="I879" s="74"/>
      <c r="J879" s="142"/>
      <c r="K879" s="63"/>
      <c r="L879" s="87"/>
      <c r="M879" s="63"/>
    </row>
    <row r="880" spans="1:13" ht="12" customHeight="1" outlineLevel="2">
      <c r="A880" s="54"/>
      <c r="B880" s="55"/>
      <c r="C880" s="44" t="s">
        <v>7</v>
      </c>
      <c r="D880" s="47">
        <v>0</v>
      </c>
      <c r="E880" s="47">
        <f t="shared" ref="E880:F882" si="65">E885+E890</f>
        <v>0</v>
      </c>
      <c r="F880" s="47">
        <f t="shared" si="65"/>
        <v>0</v>
      </c>
      <c r="G880" s="6"/>
      <c r="H880" s="141"/>
      <c r="I880" s="74"/>
      <c r="J880" s="142"/>
      <c r="K880" s="63"/>
      <c r="L880" s="87"/>
      <c r="M880" s="63"/>
    </row>
    <row r="881" spans="1:14" ht="12" customHeight="1" outlineLevel="2">
      <c r="A881" s="54"/>
      <c r="B881" s="55"/>
      <c r="C881" s="44" t="s">
        <v>8</v>
      </c>
      <c r="D881" s="47">
        <v>0</v>
      </c>
      <c r="E881" s="47">
        <f t="shared" si="65"/>
        <v>0</v>
      </c>
      <c r="F881" s="47">
        <f t="shared" si="65"/>
        <v>0</v>
      </c>
      <c r="G881" s="6"/>
      <c r="H881" s="141"/>
      <c r="I881" s="74"/>
      <c r="J881" s="142"/>
      <c r="K881" s="63"/>
      <c r="L881" s="87"/>
      <c r="M881" s="63"/>
    </row>
    <row r="882" spans="1:14" ht="134.25" customHeight="1" outlineLevel="2">
      <c r="A882" s="54"/>
      <c r="B882" s="55"/>
      <c r="C882" s="44" t="s">
        <v>9</v>
      </c>
      <c r="D882" s="47">
        <v>0</v>
      </c>
      <c r="E882" s="47">
        <f t="shared" si="65"/>
        <v>0</v>
      </c>
      <c r="F882" s="47">
        <f t="shared" si="65"/>
        <v>0</v>
      </c>
      <c r="G882" s="6"/>
      <c r="H882" s="141"/>
      <c r="I882" s="74"/>
      <c r="J882" s="142"/>
      <c r="K882" s="63"/>
      <c r="L882" s="87"/>
      <c r="M882" s="63"/>
    </row>
    <row r="883" spans="1:14" ht="12" customHeight="1" outlineLevel="2">
      <c r="A883" s="121" t="s">
        <v>173</v>
      </c>
      <c r="B883" s="55" t="s">
        <v>323</v>
      </c>
      <c r="C883" s="44" t="s">
        <v>5</v>
      </c>
      <c r="D883" s="47">
        <f>SUM(D884:D887)</f>
        <v>1495.3</v>
      </c>
      <c r="E883" s="47">
        <f>SUM(E884:E887)</f>
        <v>247.04032999999998</v>
      </c>
      <c r="F883" s="47">
        <f>SUM(F884:F887)</f>
        <v>247.04032999999998</v>
      </c>
      <c r="G883" s="6">
        <f>F883/D883</f>
        <v>0.16521121514077441</v>
      </c>
      <c r="H883" s="74" t="s">
        <v>324</v>
      </c>
      <c r="I883" s="74" t="s">
        <v>557</v>
      </c>
      <c r="J883" s="142" t="s">
        <v>558</v>
      </c>
      <c r="K883" s="63" t="s">
        <v>13</v>
      </c>
      <c r="L883" s="50" t="s">
        <v>559</v>
      </c>
      <c r="M883" s="63">
        <v>824</v>
      </c>
    </row>
    <row r="884" spans="1:14" ht="12" customHeight="1" outlineLevel="2">
      <c r="A884" s="121"/>
      <c r="B884" s="55"/>
      <c r="C884" s="44" t="s">
        <v>6</v>
      </c>
      <c r="D884" s="47">
        <v>1495.3</v>
      </c>
      <c r="E884" s="47">
        <f>247040.33/1000</f>
        <v>247.04032999999998</v>
      </c>
      <c r="F884" s="47">
        <f>E884</f>
        <v>247.04032999999998</v>
      </c>
      <c r="G884" s="6">
        <f>F884/D884</f>
        <v>0.16521121514077441</v>
      </c>
      <c r="H884" s="74"/>
      <c r="I884" s="74"/>
      <c r="J884" s="142"/>
      <c r="K884" s="63"/>
      <c r="L884" s="51"/>
      <c r="M884" s="63"/>
    </row>
    <row r="885" spans="1:14" ht="12" customHeight="1" outlineLevel="2">
      <c r="A885" s="54"/>
      <c r="B885" s="55"/>
      <c r="C885" s="44" t="s">
        <v>7</v>
      </c>
      <c r="D885" s="47">
        <v>0</v>
      </c>
      <c r="E885" s="47">
        <f t="shared" ref="E885:F887" si="66">E890+E895</f>
        <v>0</v>
      </c>
      <c r="F885" s="47">
        <f t="shared" si="66"/>
        <v>0</v>
      </c>
      <c r="G885" s="6"/>
      <c r="H885" s="74"/>
      <c r="I885" s="74"/>
      <c r="J885" s="142"/>
      <c r="K885" s="63"/>
      <c r="L885" s="51"/>
      <c r="M885" s="63"/>
    </row>
    <row r="886" spans="1:14" ht="12" customHeight="1" outlineLevel="2">
      <c r="A886" s="54"/>
      <c r="B886" s="55"/>
      <c r="C886" s="44" t="s">
        <v>8</v>
      </c>
      <c r="D886" s="47">
        <v>0</v>
      </c>
      <c r="E886" s="47">
        <f t="shared" si="66"/>
        <v>0</v>
      </c>
      <c r="F886" s="47">
        <f t="shared" si="66"/>
        <v>0</v>
      </c>
      <c r="G886" s="6"/>
      <c r="H886" s="74"/>
      <c r="I886" s="74"/>
      <c r="J886" s="142"/>
      <c r="K886" s="63"/>
      <c r="L886" s="51"/>
      <c r="M886" s="63"/>
    </row>
    <row r="887" spans="1:14" ht="58.5" customHeight="1" outlineLevel="2">
      <c r="A887" s="54"/>
      <c r="B887" s="55"/>
      <c r="C887" s="44" t="s">
        <v>9</v>
      </c>
      <c r="D887" s="47">
        <v>0</v>
      </c>
      <c r="E887" s="47">
        <f t="shared" si="66"/>
        <v>0</v>
      </c>
      <c r="F887" s="47">
        <f t="shared" si="66"/>
        <v>0</v>
      </c>
      <c r="G887" s="6"/>
      <c r="H887" s="74"/>
      <c r="I887" s="74"/>
      <c r="J887" s="142"/>
      <c r="K887" s="63"/>
      <c r="L887" s="52"/>
      <c r="M887" s="63"/>
    </row>
    <row r="888" spans="1:14" ht="13.5" customHeight="1">
      <c r="A888" s="54" t="s">
        <v>174</v>
      </c>
      <c r="B888" s="67" t="s">
        <v>175</v>
      </c>
      <c r="C888" s="44" t="s">
        <v>5</v>
      </c>
      <c r="D888" s="47">
        <f>SUM(D889:D892)</f>
        <v>213805.04332</v>
      </c>
      <c r="E888" s="47">
        <f>SUM(E889:E892)</f>
        <v>125473.95386000001</v>
      </c>
      <c r="F888" s="47">
        <f>SUM(F889:F892)</f>
        <v>125473.95386000001</v>
      </c>
      <c r="G888" s="6">
        <f>F888/D888</f>
        <v>0.58686152539537773</v>
      </c>
      <c r="H888" s="73"/>
      <c r="I888" s="43" t="s">
        <v>273</v>
      </c>
      <c r="J888" s="44">
        <f>J889+J890+J891</f>
        <v>5</v>
      </c>
      <c r="K888" s="63" t="s">
        <v>446</v>
      </c>
      <c r="L888" s="87"/>
      <c r="M888" s="87"/>
      <c r="N888" s="7">
        <f>SUM(N889:N891)</f>
        <v>5</v>
      </c>
    </row>
    <row r="889" spans="1:14" ht="13.5" customHeight="1">
      <c r="A889" s="54"/>
      <c r="B889" s="67"/>
      <c r="C889" s="44" t="s">
        <v>6</v>
      </c>
      <c r="D889" s="47">
        <f t="shared" ref="D889:F892" si="67">D894+D914</f>
        <v>199783.04332</v>
      </c>
      <c r="E889" s="47">
        <f>E894+E914</f>
        <v>125473.95386000001</v>
      </c>
      <c r="F889" s="47">
        <f t="shared" si="67"/>
        <v>125473.95386000001</v>
      </c>
      <c r="G889" s="6">
        <f>F889/D889</f>
        <v>0.62805106867364946</v>
      </c>
      <c r="H889" s="73"/>
      <c r="I889" s="43" t="s">
        <v>274</v>
      </c>
      <c r="J889" s="44">
        <f>J894+J914</f>
        <v>0</v>
      </c>
      <c r="K889" s="63"/>
      <c r="L889" s="87"/>
      <c r="M889" s="87"/>
      <c r="N889" s="49">
        <f>COUNTIF(J893:J927,"да")</f>
        <v>0</v>
      </c>
    </row>
    <row r="890" spans="1:14" ht="13.5" customHeight="1">
      <c r="A890" s="54"/>
      <c r="B890" s="67"/>
      <c r="C890" s="44" t="s">
        <v>7</v>
      </c>
      <c r="D890" s="47">
        <f t="shared" si="67"/>
        <v>14022</v>
      </c>
      <c r="E890" s="47">
        <f t="shared" si="67"/>
        <v>0</v>
      </c>
      <c r="F890" s="47">
        <f t="shared" si="67"/>
        <v>0</v>
      </c>
      <c r="G890" s="6"/>
      <c r="H890" s="73"/>
      <c r="I890" s="43" t="s">
        <v>275</v>
      </c>
      <c r="J890" s="44">
        <f>J895+J915</f>
        <v>4</v>
      </c>
      <c r="K890" s="63"/>
      <c r="L890" s="87"/>
      <c r="M890" s="87"/>
      <c r="N890" s="49">
        <f>COUNTIF(J894:J944,"частично")</f>
        <v>4</v>
      </c>
    </row>
    <row r="891" spans="1:14" ht="13.5" customHeight="1">
      <c r="A891" s="54"/>
      <c r="B891" s="67"/>
      <c r="C891" s="44" t="s">
        <v>8</v>
      </c>
      <c r="D891" s="47">
        <f t="shared" si="67"/>
        <v>0</v>
      </c>
      <c r="E891" s="47">
        <f t="shared" si="67"/>
        <v>0</v>
      </c>
      <c r="F891" s="47">
        <f t="shared" si="67"/>
        <v>0</v>
      </c>
      <c r="G891" s="6"/>
      <c r="H891" s="73"/>
      <c r="I891" s="43" t="s">
        <v>276</v>
      </c>
      <c r="J891" s="44">
        <f>J896+J916</f>
        <v>1</v>
      </c>
      <c r="K891" s="63"/>
      <c r="L891" s="87"/>
      <c r="M891" s="87"/>
      <c r="N891" s="49">
        <f>COUNTIF(J895:J945,"нет")</f>
        <v>1</v>
      </c>
    </row>
    <row r="892" spans="1:14" ht="33" customHeight="1">
      <c r="A892" s="54"/>
      <c r="B892" s="67"/>
      <c r="C892" s="44" t="s">
        <v>9</v>
      </c>
      <c r="D892" s="47">
        <f t="shared" si="67"/>
        <v>0</v>
      </c>
      <c r="E892" s="47">
        <f t="shared" si="67"/>
        <v>0</v>
      </c>
      <c r="F892" s="47">
        <f t="shared" si="67"/>
        <v>0</v>
      </c>
      <c r="G892" s="6"/>
      <c r="H892" s="73"/>
      <c r="I892" s="43" t="s">
        <v>277</v>
      </c>
      <c r="J892" s="6">
        <f>(J889+0.5*J890)/J888</f>
        <v>0.4</v>
      </c>
      <c r="K892" s="63"/>
      <c r="L892" s="87"/>
      <c r="M892" s="87"/>
    </row>
    <row r="893" spans="1:14" ht="16.5" customHeight="1" outlineLevel="1">
      <c r="A893" s="54" t="s">
        <v>176</v>
      </c>
      <c r="B893" s="55" t="s">
        <v>177</v>
      </c>
      <c r="C893" s="44" t="s">
        <v>5</v>
      </c>
      <c r="D893" s="47">
        <f>D894+D895+D896+D897</f>
        <v>108197.73642999999</v>
      </c>
      <c r="E893" s="47">
        <f>E894+E895+E896+E897</f>
        <v>56297.07026</v>
      </c>
      <c r="F893" s="47">
        <f>F894+F895+F896+F897</f>
        <v>56297.07026</v>
      </c>
      <c r="G893" s="6">
        <f>F893/D893</f>
        <v>0.52031652525764405</v>
      </c>
      <c r="H893" s="56"/>
      <c r="I893" s="43" t="s">
        <v>273</v>
      </c>
      <c r="J893" s="44">
        <f>J894+J895+J896</f>
        <v>3</v>
      </c>
      <c r="K893" s="63" t="s">
        <v>11</v>
      </c>
      <c r="L893" s="87"/>
      <c r="M893" s="87"/>
    </row>
    <row r="894" spans="1:14" ht="16.5" customHeight="1" outlineLevel="1">
      <c r="A894" s="54"/>
      <c r="B894" s="55"/>
      <c r="C894" s="44" t="s">
        <v>6</v>
      </c>
      <c r="D894" s="47">
        <f t="shared" ref="D894:F895" si="68">D899+D904+D909</f>
        <v>94175.73642999999</v>
      </c>
      <c r="E894" s="47">
        <f t="shared" si="68"/>
        <v>56297.07026</v>
      </c>
      <c r="F894" s="47">
        <f t="shared" si="68"/>
        <v>56297.07026</v>
      </c>
      <c r="G894" s="6">
        <f>F894/D894</f>
        <v>0.59778741737629126</v>
      </c>
      <c r="H894" s="56"/>
      <c r="I894" s="43" t="s">
        <v>274</v>
      </c>
      <c r="J894" s="44">
        <v>0</v>
      </c>
      <c r="K894" s="63"/>
      <c r="L894" s="87"/>
      <c r="M894" s="87"/>
    </row>
    <row r="895" spans="1:14" ht="16.5" customHeight="1" outlineLevel="1">
      <c r="A895" s="54"/>
      <c r="B895" s="55"/>
      <c r="C895" s="44" t="s">
        <v>7</v>
      </c>
      <c r="D895" s="47">
        <f t="shared" si="68"/>
        <v>14022</v>
      </c>
      <c r="E895" s="47">
        <f t="shared" si="68"/>
        <v>0</v>
      </c>
      <c r="F895" s="47">
        <f t="shared" si="68"/>
        <v>0</v>
      </c>
      <c r="G895" s="6">
        <f>F895/D895</f>
        <v>0</v>
      </c>
      <c r="H895" s="56"/>
      <c r="I895" s="43" t="s">
        <v>275</v>
      </c>
      <c r="J895" s="44">
        <v>2</v>
      </c>
      <c r="K895" s="63"/>
      <c r="L895" s="87"/>
      <c r="M895" s="87"/>
    </row>
    <row r="896" spans="1:14" ht="16.5" customHeight="1" outlineLevel="1">
      <c r="A896" s="54"/>
      <c r="B896" s="55"/>
      <c r="C896" s="44" t="s">
        <v>8</v>
      </c>
      <c r="D896" s="47">
        <f t="shared" ref="D896:F897" si="69">D901+D906+D911</f>
        <v>0</v>
      </c>
      <c r="E896" s="47">
        <f t="shared" si="69"/>
        <v>0</v>
      </c>
      <c r="F896" s="47">
        <f t="shared" si="69"/>
        <v>0</v>
      </c>
      <c r="G896" s="6"/>
      <c r="H896" s="56"/>
      <c r="I896" s="43" t="s">
        <v>276</v>
      </c>
      <c r="J896" s="44">
        <v>1</v>
      </c>
      <c r="K896" s="63"/>
      <c r="L896" s="87"/>
      <c r="M896" s="87"/>
    </row>
    <row r="897" spans="1:13" ht="57" customHeight="1" outlineLevel="1">
      <c r="A897" s="54"/>
      <c r="B897" s="55"/>
      <c r="C897" s="44" t="s">
        <v>9</v>
      </c>
      <c r="D897" s="47">
        <f t="shared" si="69"/>
        <v>0</v>
      </c>
      <c r="E897" s="47">
        <f t="shared" si="69"/>
        <v>0</v>
      </c>
      <c r="F897" s="47">
        <f t="shared" si="69"/>
        <v>0</v>
      </c>
      <c r="G897" s="6"/>
      <c r="H897" s="56"/>
      <c r="I897" s="43" t="s">
        <v>277</v>
      </c>
      <c r="J897" s="6">
        <f>(J894+0.5*J895)/J893</f>
        <v>0.33333333333333331</v>
      </c>
      <c r="K897" s="63"/>
      <c r="L897" s="87"/>
      <c r="M897" s="87"/>
    </row>
    <row r="898" spans="1:13" ht="15" customHeight="1" outlineLevel="2">
      <c r="A898" s="54" t="s">
        <v>178</v>
      </c>
      <c r="B898" s="55" t="s">
        <v>179</v>
      </c>
      <c r="C898" s="44" t="s">
        <v>5</v>
      </c>
      <c r="D898" s="47">
        <f>SUM(D899:D902)</f>
        <v>92084.936429999987</v>
      </c>
      <c r="E898" s="47">
        <f>SUM(E899:E902)</f>
        <v>55513.149259999998</v>
      </c>
      <c r="F898" s="47">
        <f>SUM(F899:F902)</f>
        <v>55513.149259999998</v>
      </c>
      <c r="G898" s="6">
        <f>F898/D898</f>
        <v>0.60284723443556165</v>
      </c>
      <c r="H898" s="56" t="s">
        <v>352</v>
      </c>
      <c r="I898" s="56" t="s">
        <v>639</v>
      </c>
      <c r="J898" s="63" t="s">
        <v>551</v>
      </c>
      <c r="K898" s="63" t="s">
        <v>11</v>
      </c>
      <c r="L898" s="50" t="s">
        <v>431</v>
      </c>
      <c r="M898" s="63">
        <v>809</v>
      </c>
    </row>
    <row r="899" spans="1:13" ht="15" customHeight="1" outlineLevel="2">
      <c r="A899" s="54"/>
      <c r="B899" s="55"/>
      <c r="C899" s="44" t="s">
        <v>6</v>
      </c>
      <c r="D899" s="47">
        <f>97875.68104-4504.25461-1286.49</f>
        <v>92084.936429999987</v>
      </c>
      <c r="E899" s="47">
        <v>55513.149259999998</v>
      </c>
      <c r="F899" s="47">
        <v>55513.149259999998</v>
      </c>
      <c r="G899" s="6">
        <f>F899/D899</f>
        <v>0.60284723443556165</v>
      </c>
      <c r="H899" s="56"/>
      <c r="I899" s="56"/>
      <c r="J899" s="63"/>
      <c r="K899" s="63"/>
      <c r="L899" s="51"/>
      <c r="M899" s="63"/>
    </row>
    <row r="900" spans="1:13" ht="13.5" customHeight="1" outlineLevel="2">
      <c r="A900" s="54"/>
      <c r="B900" s="55"/>
      <c r="C900" s="44" t="s">
        <v>7</v>
      </c>
      <c r="D900" s="47">
        <v>0</v>
      </c>
      <c r="E900" s="47">
        <v>0</v>
      </c>
      <c r="F900" s="47">
        <v>0</v>
      </c>
      <c r="G900" s="6"/>
      <c r="H900" s="56"/>
      <c r="I900" s="56"/>
      <c r="J900" s="63"/>
      <c r="K900" s="63"/>
      <c r="L900" s="51"/>
      <c r="M900" s="63"/>
    </row>
    <row r="901" spans="1:13" ht="13.5" customHeight="1" outlineLevel="2">
      <c r="A901" s="54"/>
      <c r="B901" s="55"/>
      <c r="C901" s="44" t="s">
        <v>8</v>
      </c>
      <c r="D901" s="47">
        <v>0</v>
      </c>
      <c r="E901" s="47">
        <v>0</v>
      </c>
      <c r="F901" s="47">
        <v>0</v>
      </c>
      <c r="G901" s="6"/>
      <c r="H901" s="56"/>
      <c r="I901" s="56"/>
      <c r="J901" s="63"/>
      <c r="K901" s="63"/>
      <c r="L901" s="51"/>
      <c r="M901" s="63"/>
    </row>
    <row r="902" spans="1:13" ht="21.75" customHeight="1" outlineLevel="2">
      <c r="A902" s="54"/>
      <c r="B902" s="55"/>
      <c r="C902" s="44" t="s">
        <v>9</v>
      </c>
      <c r="D902" s="47">
        <v>0</v>
      </c>
      <c r="E902" s="47">
        <v>0</v>
      </c>
      <c r="F902" s="47">
        <v>0</v>
      </c>
      <c r="G902" s="6"/>
      <c r="H902" s="56"/>
      <c r="I902" s="56"/>
      <c r="J902" s="63"/>
      <c r="K902" s="63"/>
      <c r="L902" s="52"/>
      <c r="M902" s="63"/>
    </row>
    <row r="903" spans="1:13" ht="13.5" customHeight="1" outlineLevel="2">
      <c r="A903" s="54" t="s">
        <v>180</v>
      </c>
      <c r="B903" s="55" t="s">
        <v>252</v>
      </c>
      <c r="C903" s="44" t="s">
        <v>5</v>
      </c>
      <c r="D903" s="47">
        <f>SUM(D904:D907)</f>
        <v>2090.8000000000002</v>
      </c>
      <c r="E903" s="47">
        <f>SUM(E904:E907)</f>
        <v>783.92100000000005</v>
      </c>
      <c r="F903" s="47">
        <f>SUM(F904:F907)</f>
        <v>783.92100000000005</v>
      </c>
      <c r="G903" s="6">
        <f>F903/D903</f>
        <v>0.37493830112875454</v>
      </c>
      <c r="H903" s="74" t="s">
        <v>283</v>
      </c>
      <c r="I903" s="143" t="s">
        <v>640</v>
      </c>
      <c r="J903" s="50" t="s">
        <v>551</v>
      </c>
      <c r="K903" s="63" t="s">
        <v>11</v>
      </c>
      <c r="L903" s="50" t="s">
        <v>431</v>
      </c>
      <c r="M903" s="63">
        <v>809</v>
      </c>
    </row>
    <row r="904" spans="1:13" ht="13.5" customHeight="1" outlineLevel="2">
      <c r="A904" s="54"/>
      <c r="B904" s="55"/>
      <c r="C904" s="44" t="s">
        <v>6</v>
      </c>
      <c r="D904" s="47">
        <v>2090.8000000000002</v>
      </c>
      <c r="E904" s="47">
        <v>783.92100000000005</v>
      </c>
      <c r="F904" s="47">
        <v>783.92100000000005</v>
      </c>
      <c r="G904" s="6">
        <f>F904/D904</f>
        <v>0.37493830112875454</v>
      </c>
      <c r="H904" s="74"/>
      <c r="I904" s="144"/>
      <c r="J904" s="51"/>
      <c r="K904" s="63"/>
      <c r="L904" s="51"/>
      <c r="M904" s="63"/>
    </row>
    <row r="905" spans="1:13" ht="13.5" customHeight="1" outlineLevel="2">
      <c r="A905" s="54"/>
      <c r="B905" s="55"/>
      <c r="C905" s="44" t="s">
        <v>7</v>
      </c>
      <c r="D905" s="47">
        <v>0</v>
      </c>
      <c r="E905" s="47">
        <v>0</v>
      </c>
      <c r="F905" s="47">
        <v>0</v>
      </c>
      <c r="G905" s="6"/>
      <c r="H905" s="74"/>
      <c r="I905" s="144"/>
      <c r="J905" s="51"/>
      <c r="K905" s="63"/>
      <c r="L905" s="51"/>
      <c r="M905" s="63"/>
    </row>
    <row r="906" spans="1:13" ht="13.5" customHeight="1" outlineLevel="2">
      <c r="A906" s="54"/>
      <c r="B906" s="55"/>
      <c r="C906" s="44" t="s">
        <v>8</v>
      </c>
      <c r="D906" s="47">
        <v>0</v>
      </c>
      <c r="E906" s="47">
        <v>0</v>
      </c>
      <c r="F906" s="47">
        <v>0</v>
      </c>
      <c r="G906" s="6"/>
      <c r="H906" s="74"/>
      <c r="I906" s="144"/>
      <c r="J906" s="51"/>
      <c r="K906" s="63"/>
      <c r="L906" s="51"/>
      <c r="M906" s="63"/>
    </row>
    <row r="907" spans="1:13" ht="37.5" customHeight="1" outlineLevel="2">
      <c r="A907" s="54"/>
      <c r="B907" s="55"/>
      <c r="C907" s="44" t="s">
        <v>9</v>
      </c>
      <c r="D907" s="47">
        <v>0</v>
      </c>
      <c r="E907" s="47">
        <v>0</v>
      </c>
      <c r="F907" s="47">
        <v>0</v>
      </c>
      <c r="G907" s="6"/>
      <c r="H907" s="74"/>
      <c r="I907" s="145"/>
      <c r="J907" s="52"/>
      <c r="K907" s="63"/>
      <c r="L907" s="52"/>
      <c r="M907" s="63"/>
    </row>
    <row r="908" spans="1:13" ht="15.75" customHeight="1" outlineLevel="2">
      <c r="A908" s="54" t="s">
        <v>444</v>
      </c>
      <c r="B908" s="55" t="s">
        <v>445</v>
      </c>
      <c r="C908" s="44" t="s">
        <v>5</v>
      </c>
      <c r="D908" s="47">
        <f>SUM(D909:D912)</f>
        <v>14022</v>
      </c>
      <c r="E908" s="47">
        <f>SUM(E909:E912)</f>
        <v>0</v>
      </c>
      <c r="F908" s="47">
        <f>SUM(F909:F912)</f>
        <v>0</v>
      </c>
      <c r="G908" s="6">
        <f>F908/D908</f>
        <v>0</v>
      </c>
      <c r="H908" s="74" t="s">
        <v>714</v>
      </c>
      <c r="I908" s="75"/>
      <c r="J908" s="63" t="s">
        <v>558</v>
      </c>
      <c r="K908" s="63" t="s">
        <v>11</v>
      </c>
      <c r="L908" s="63" t="s">
        <v>560</v>
      </c>
      <c r="M908" s="50">
        <v>809</v>
      </c>
    </row>
    <row r="909" spans="1:13" ht="15" customHeight="1" outlineLevel="2">
      <c r="A909" s="54"/>
      <c r="B909" s="55"/>
      <c r="C909" s="44" t="s">
        <v>6</v>
      </c>
      <c r="D909" s="47">
        <v>0</v>
      </c>
      <c r="E909" s="47">
        <v>0</v>
      </c>
      <c r="F909" s="47">
        <v>0</v>
      </c>
      <c r="G909" s="6"/>
      <c r="H909" s="74"/>
      <c r="I909" s="75"/>
      <c r="J909" s="63"/>
      <c r="K909" s="63"/>
      <c r="L909" s="63"/>
      <c r="M909" s="51"/>
    </row>
    <row r="910" spans="1:13" ht="17.25" customHeight="1" outlineLevel="2">
      <c r="A910" s="54"/>
      <c r="B910" s="55"/>
      <c r="C910" s="44" t="s">
        <v>7</v>
      </c>
      <c r="D910" s="47">
        <v>14022</v>
      </c>
      <c r="E910" s="47">
        <v>0</v>
      </c>
      <c r="F910" s="47">
        <v>0</v>
      </c>
      <c r="G910" s="6">
        <f>F910/D910</f>
        <v>0</v>
      </c>
      <c r="H910" s="74"/>
      <c r="I910" s="75"/>
      <c r="J910" s="63"/>
      <c r="K910" s="63"/>
      <c r="L910" s="63"/>
      <c r="M910" s="51"/>
    </row>
    <row r="911" spans="1:13" ht="15" customHeight="1" outlineLevel="2">
      <c r="A911" s="54"/>
      <c r="B911" s="55"/>
      <c r="C911" s="44" t="s">
        <v>8</v>
      </c>
      <c r="D911" s="47">
        <v>0</v>
      </c>
      <c r="E911" s="47">
        <v>0</v>
      </c>
      <c r="F911" s="47">
        <v>0</v>
      </c>
      <c r="G911" s="6"/>
      <c r="H911" s="74"/>
      <c r="I911" s="75"/>
      <c r="J911" s="63"/>
      <c r="K911" s="63"/>
      <c r="L911" s="63"/>
      <c r="M911" s="51"/>
    </row>
    <row r="912" spans="1:13" ht="13.5" customHeight="1" outlineLevel="2">
      <c r="A912" s="54"/>
      <c r="B912" s="55"/>
      <c r="C912" s="44" t="s">
        <v>9</v>
      </c>
      <c r="D912" s="47">
        <v>0</v>
      </c>
      <c r="E912" s="47">
        <v>0</v>
      </c>
      <c r="F912" s="47">
        <v>0</v>
      </c>
      <c r="G912" s="6"/>
      <c r="H912" s="74"/>
      <c r="I912" s="75"/>
      <c r="J912" s="63"/>
      <c r="K912" s="63"/>
      <c r="L912" s="63"/>
      <c r="M912" s="52"/>
    </row>
    <row r="913" spans="1:496" ht="13.5" customHeight="1" outlineLevel="1">
      <c r="A913" s="54" t="s">
        <v>181</v>
      </c>
      <c r="B913" s="55" t="s">
        <v>251</v>
      </c>
      <c r="C913" s="44" t="s">
        <v>5</v>
      </c>
      <c r="D913" s="47">
        <f>D914+D915+D916+D917</f>
        <v>105607.30689000001</v>
      </c>
      <c r="E913" s="47">
        <f>E914+E915+E916+E917</f>
        <v>69176.883600000001</v>
      </c>
      <c r="F913" s="47">
        <f>F914+F915+F916+F917</f>
        <v>69176.883600000001</v>
      </c>
      <c r="G913" s="6">
        <f>F913/D913</f>
        <v>0.65503880022292649</v>
      </c>
      <c r="H913" s="56"/>
      <c r="I913" s="43" t="s">
        <v>273</v>
      </c>
      <c r="J913" s="44">
        <f>J914+J915+J916</f>
        <v>2</v>
      </c>
      <c r="K913" s="63" t="s">
        <v>443</v>
      </c>
      <c r="L913" s="87"/>
      <c r="M913" s="87"/>
    </row>
    <row r="914" spans="1:496" ht="13.5" customHeight="1" outlineLevel="1">
      <c r="A914" s="54"/>
      <c r="B914" s="55"/>
      <c r="C914" s="44" t="s">
        <v>6</v>
      </c>
      <c r="D914" s="47">
        <f t="shared" ref="D914:F917" si="70">D919+D924</f>
        <v>105607.30689000001</v>
      </c>
      <c r="E914" s="47">
        <f t="shared" si="70"/>
        <v>69176.883600000001</v>
      </c>
      <c r="F914" s="47">
        <f t="shared" si="70"/>
        <v>69176.883600000001</v>
      </c>
      <c r="G914" s="6">
        <f>F914/D914</f>
        <v>0.65503880022292649</v>
      </c>
      <c r="H914" s="56"/>
      <c r="I914" s="43" t="s">
        <v>274</v>
      </c>
      <c r="J914" s="44">
        <v>0</v>
      </c>
      <c r="K914" s="63"/>
      <c r="L914" s="87"/>
      <c r="M914" s="87"/>
    </row>
    <row r="915" spans="1:496" ht="13.5" customHeight="1" outlineLevel="1">
      <c r="A915" s="54"/>
      <c r="B915" s="55"/>
      <c r="C915" s="44" t="s">
        <v>7</v>
      </c>
      <c r="D915" s="47">
        <f t="shared" si="70"/>
        <v>0</v>
      </c>
      <c r="E915" s="47">
        <f t="shared" si="70"/>
        <v>0</v>
      </c>
      <c r="F915" s="47">
        <f t="shared" si="70"/>
        <v>0</v>
      </c>
      <c r="G915" s="6"/>
      <c r="H915" s="56"/>
      <c r="I915" s="43" t="s">
        <v>275</v>
      </c>
      <c r="J915" s="44">
        <v>2</v>
      </c>
      <c r="K915" s="63"/>
      <c r="L915" s="87"/>
      <c r="M915" s="87"/>
    </row>
    <row r="916" spans="1:496" ht="13.5" customHeight="1" outlineLevel="1">
      <c r="A916" s="54"/>
      <c r="B916" s="55"/>
      <c r="C916" s="44" t="s">
        <v>8</v>
      </c>
      <c r="D916" s="47">
        <f t="shared" si="70"/>
        <v>0</v>
      </c>
      <c r="E916" s="47">
        <f t="shared" si="70"/>
        <v>0</v>
      </c>
      <c r="F916" s="47">
        <f t="shared" si="70"/>
        <v>0</v>
      </c>
      <c r="G916" s="6"/>
      <c r="H916" s="56"/>
      <c r="I916" s="43" t="s">
        <v>276</v>
      </c>
      <c r="J916" s="44">
        <v>0</v>
      </c>
      <c r="K916" s="63"/>
      <c r="L916" s="87"/>
      <c r="M916" s="87"/>
    </row>
    <row r="917" spans="1:496" ht="64.5" customHeight="1" outlineLevel="1">
      <c r="A917" s="54"/>
      <c r="B917" s="55"/>
      <c r="C917" s="44" t="s">
        <v>9</v>
      </c>
      <c r="D917" s="47">
        <f t="shared" si="70"/>
        <v>0</v>
      </c>
      <c r="E917" s="47">
        <f t="shared" si="70"/>
        <v>0</v>
      </c>
      <c r="F917" s="47">
        <f t="shared" si="70"/>
        <v>0</v>
      </c>
      <c r="G917" s="6"/>
      <c r="H917" s="56"/>
      <c r="I917" s="43" t="s">
        <v>277</v>
      </c>
      <c r="J917" s="6">
        <f>(J914+0.5*J915)/J913</f>
        <v>0.5</v>
      </c>
      <c r="K917" s="63"/>
      <c r="L917" s="87"/>
      <c r="M917" s="87"/>
    </row>
    <row r="918" spans="1:496" ht="12.75" customHeight="1" outlineLevel="2">
      <c r="A918" s="54" t="s">
        <v>182</v>
      </c>
      <c r="B918" s="55" t="s">
        <v>684</v>
      </c>
      <c r="C918" s="44" t="s">
        <v>5</v>
      </c>
      <c r="D918" s="47">
        <f>D919+D920+D921+D922</f>
        <v>80308.506890000004</v>
      </c>
      <c r="E918" s="47">
        <f>E919+E920+E921+E922</f>
        <v>53347.363599999997</v>
      </c>
      <c r="F918" s="47">
        <f>F919+F920+F921+F922</f>
        <v>53347.363599999997</v>
      </c>
      <c r="G918" s="6">
        <f>F918/D918</f>
        <v>0.66428035666347074</v>
      </c>
      <c r="H918" s="141" t="s">
        <v>441</v>
      </c>
      <c r="I918" s="146" t="s">
        <v>561</v>
      </c>
      <c r="J918" s="142" t="s">
        <v>551</v>
      </c>
      <c r="K918" s="63" t="s">
        <v>442</v>
      </c>
      <c r="L918" s="63" t="s">
        <v>562</v>
      </c>
      <c r="M918" s="63">
        <v>833</v>
      </c>
    </row>
    <row r="919" spans="1:496" ht="13.5" customHeight="1" outlineLevel="2">
      <c r="A919" s="54"/>
      <c r="B919" s="55"/>
      <c r="C919" s="44" t="s">
        <v>6</v>
      </c>
      <c r="D919" s="47">
        <v>80308.506890000004</v>
      </c>
      <c r="E919" s="48">
        <v>53347.363599999997</v>
      </c>
      <c r="F919" s="48">
        <v>53347.363599999997</v>
      </c>
      <c r="G919" s="6">
        <f>F919/D919</f>
        <v>0.66428035666347074</v>
      </c>
      <c r="H919" s="141"/>
      <c r="I919" s="147"/>
      <c r="J919" s="142"/>
      <c r="K919" s="63"/>
      <c r="L919" s="63"/>
      <c r="M919" s="63"/>
    </row>
    <row r="920" spans="1:496" ht="13.5" customHeight="1" outlineLevel="2">
      <c r="A920" s="54"/>
      <c r="B920" s="55"/>
      <c r="C920" s="44" t="s">
        <v>7</v>
      </c>
      <c r="D920" s="47">
        <v>0</v>
      </c>
      <c r="E920" s="47">
        <v>0</v>
      </c>
      <c r="F920" s="47">
        <v>0</v>
      </c>
      <c r="G920" s="6"/>
      <c r="H920" s="141"/>
      <c r="I920" s="147"/>
      <c r="J920" s="142"/>
      <c r="K920" s="63"/>
      <c r="L920" s="63"/>
      <c r="M920" s="63"/>
    </row>
    <row r="921" spans="1:496" ht="13.5" customHeight="1" outlineLevel="2">
      <c r="A921" s="54"/>
      <c r="B921" s="55"/>
      <c r="C921" s="44" t="s">
        <v>8</v>
      </c>
      <c r="D921" s="47">
        <v>0</v>
      </c>
      <c r="E921" s="47">
        <v>0</v>
      </c>
      <c r="F921" s="47">
        <v>0</v>
      </c>
      <c r="G921" s="6"/>
      <c r="H921" s="141"/>
      <c r="I921" s="147"/>
      <c r="J921" s="142"/>
      <c r="K921" s="63"/>
      <c r="L921" s="63"/>
      <c r="M921" s="63"/>
    </row>
    <row r="922" spans="1:496" ht="138" customHeight="1" outlineLevel="2">
      <c r="A922" s="54"/>
      <c r="B922" s="55"/>
      <c r="C922" s="44" t="s">
        <v>9</v>
      </c>
      <c r="D922" s="47">
        <v>0</v>
      </c>
      <c r="E922" s="47">
        <v>0</v>
      </c>
      <c r="F922" s="47">
        <v>0</v>
      </c>
      <c r="G922" s="6"/>
      <c r="H922" s="141"/>
      <c r="I922" s="148"/>
      <c r="J922" s="142"/>
      <c r="K922" s="63"/>
      <c r="L922" s="63"/>
      <c r="M922" s="63"/>
    </row>
    <row r="923" spans="1:496" s="15" customFormat="1" ht="15" customHeight="1">
      <c r="A923" s="54" t="s">
        <v>440</v>
      </c>
      <c r="B923" s="55" t="s">
        <v>437</v>
      </c>
      <c r="C923" s="44" t="s">
        <v>5</v>
      </c>
      <c r="D923" s="47">
        <f>SUM(D924:D927)</f>
        <v>25298.799999999999</v>
      </c>
      <c r="E923" s="47">
        <f>SUM(E924:E927)</f>
        <v>15829.52</v>
      </c>
      <c r="F923" s="47">
        <f>SUM(F924:F927)</f>
        <v>15829.52</v>
      </c>
      <c r="G923" s="6">
        <f>F923/D923</f>
        <v>0.62570240485714745</v>
      </c>
      <c r="H923" s="141" t="s">
        <v>438</v>
      </c>
      <c r="I923" s="146" t="s">
        <v>623</v>
      </c>
      <c r="J923" s="149" t="s">
        <v>551</v>
      </c>
      <c r="K923" s="63" t="s">
        <v>439</v>
      </c>
      <c r="L923" s="50" t="s">
        <v>431</v>
      </c>
      <c r="M923" s="63">
        <v>822</v>
      </c>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c r="BM923" s="22"/>
      <c r="BN923" s="22"/>
      <c r="BO923" s="22"/>
      <c r="BP923" s="22"/>
      <c r="BQ923" s="22"/>
      <c r="BR923" s="22"/>
      <c r="BS923" s="22"/>
      <c r="BT923" s="22"/>
      <c r="BU923" s="22"/>
      <c r="BV923" s="22"/>
      <c r="BW923" s="22"/>
      <c r="BX923" s="22"/>
      <c r="BY923" s="22"/>
      <c r="BZ923" s="22"/>
      <c r="CA923" s="22"/>
      <c r="CB923" s="22"/>
      <c r="CC923" s="22"/>
      <c r="CD923" s="22"/>
      <c r="CE923" s="22"/>
      <c r="CF923" s="22"/>
      <c r="CG923" s="22"/>
      <c r="CH923" s="22"/>
      <c r="CI923" s="22"/>
      <c r="CJ923" s="22"/>
      <c r="CK923" s="22"/>
      <c r="CL923" s="22"/>
      <c r="CM923" s="22"/>
      <c r="CN923" s="22"/>
      <c r="CO923" s="22"/>
      <c r="CP923" s="22"/>
      <c r="CQ923" s="22"/>
      <c r="CR923" s="22"/>
      <c r="CS923" s="22"/>
      <c r="CT923" s="22"/>
      <c r="CU923" s="22"/>
      <c r="CV923" s="22"/>
      <c r="CW923" s="22"/>
      <c r="CX923" s="22"/>
      <c r="CY923" s="22"/>
      <c r="CZ923" s="22"/>
      <c r="DA923" s="22"/>
      <c r="DB923" s="22"/>
      <c r="DC923" s="22"/>
      <c r="DD923" s="22"/>
      <c r="DE923" s="22"/>
      <c r="DF923" s="22"/>
      <c r="DG923" s="22"/>
      <c r="DH923" s="22"/>
      <c r="DI923" s="22"/>
      <c r="DJ923" s="22"/>
      <c r="DK923" s="22"/>
      <c r="DL923" s="22"/>
      <c r="DM923" s="22"/>
      <c r="DN923" s="22"/>
      <c r="DO923" s="22"/>
      <c r="DP923" s="22"/>
      <c r="DQ923" s="22"/>
      <c r="DR923" s="22"/>
      <c r="DS923" s="22"/>
      <c r="DT923" s="22"/>
      <c r="DU923" s="22"/>
      <c r="DV923" s="22"/>
      <c r="DW923" s="22"/>
      <c r="DX923" s="22"/>
      <c r="DY923" s="22"/>
      <c r="DZ923" s="22"/>
      <c r="EA923" s="22"/>
      <c r="EB923" s="22"/>
      <c r="EC923" s="22"/>
      <c r="ED923" s="22"/>
      <c r="EE923" s="22"/>
      <c r="EF923" s="22"/>
      <c r="EG923" s="22"/>
      <c r="EH923" s="22"/>
      <c r="EI923" s="22"/>
      <c r="EJ923" s="22"/>
      <c r="EK923" s="22"/>
      <c r="EL923" s="22"/>
      <c r="EM923" s="22"/>
      <c r="EN923" s="22"/>
      <c r="EO923" s="22"/>
      <c r="EP923" s="22"/>
      <c r="EQ923" s="22"/>
      <c r="ER923" s="22"/>
      <c r="ES923" s="22"/>
      <c r="ET923" s="22"/>
      <c r="EU923" s="22"/>
      <c r="EV923" s="22"/>
      <c r="EW923" s="22"/>
      <c r="EX923" s="22"/>
      <c r="EY923" s="22"/>
      <c r="EZ923" s="22"/>
      <c r="FA923" s="22"/>
      <c r="FB923" s="22"/>
      <c r="FC923" s="22"/>
      <c r="FD923" s="22"/>
      <c r="FE923" s="22"/>
      <c r="FF923" s="22"/>
      <c r="FG923" s="22"/>
      <c r="FH923" s="22"/>
      <c r="FI923" s="22"/>
      <c r="FJ923" s="22"/>
      <c r="FK923" s="22"/>
      <c r="FL923" s="22"/>
      <c r="FM923" s="22"/>
      <c r="FN923" s="22"/>
      <c r="FO923" s="22"/>
      <c r="FP923" s="22"/>
      <c r="FQ923" s="22"/>
      <c r="FR923" s="22"/>
      <c r="FS923" s="22"/>
      <c r="FT923" s="22"/>
      <c r="FU923" s="22"/>
      <c r="FV923" s="22"/>
      <c r="FW923" s="22"/>
      <c r="FX923" s="22"/>
      <c r="FY923" s="22"/>
      <c r="FZ923" s="22"/>
      <c r="GA923" s="22"/>
      <c r="GB923" s="22"/>
      <c r="GC923" s="22"/>
      <c r="GD923" s="22"/>
      <c r="GE923" s="22"/>
      <c r="GF923" s="22"/>
      <c r="GG923" s="22"/>
      <c r="GH923" s="22"/>
      <c r="GI923" s="22"/>
      <c r="GJ923" s="22"/>
      <c r="GK923" s="22"/>
      <c r="GL923" s="22"/>
      <c r="GM923" s="22"/>
      <c r="GN923" s="22"/>
      <c r="GO923" s="22"/>
      <c r="GP923" s="22"/>
      <c r="GQ923" s="22"/>
      <c r="GR923" s="22"/>
      <c r="GS923" s="22"/>
      <c r="GT923" s="22"/>
      <c r="GU923" s="22"/>
      <c r="GV923" s="22"/>
      <c r="GW923" s="22"/>
      <c r="GX923" s="22"/>
      <c r="GY923" s="22"/>
      <c r="GZ923" s="22"/>
      <c r="HA923" s="22"/>
      <c r="HB923" s="22"/>
      <c r="HC923" s="22"/>
      <c r="HD923" s="22"/>
      <c r="HE923" s="22"/>
      <c r="HF923" s="22"/>
      <c r="HG923" s="22"/>
      <c r="HH923" s="22"/>
      <c r="HI923" s="22"/>
      <c r="HJ923" s="22"/>
      <c r="HK923" s="22"/>
      <c r="HL923" s="22"/>
      <c r="HM923" s="22"/>
      <c r="HN923" s="22"/>
      <c r="HO923" s="22"/>
      <c r="HP923" s="22"/>
      <c r="HQ923" s="22"/>
      <c r="HR923" s="22"/>
      <c r="HS923" s="22"/>
      <c r="HT923" s="22"/>
      <c r="HU923" s="22"/>
      <c r="HV923" s="22"/>
      <c r="HW923" s="22"/>
      <c r="HX923" s="22"/>
      <c r="HY923" s="22"/>
      <c r="HZ923" s="22"/>
      <c r="IA923" s="22"/>
      <c r="IB923" s="22"/>
      <c r="IC923" s="22"/>
      <c r="ID923" s="22"/>
      <c r="IE923" s="22"/>
      <c r="IF923" s="22"/>
      <c r="IG923" s="22"/>
      <c r="IH923" s="22"/>
      <c r="II923" s="22"/>
      <c r="IJ923" s="22"/>
      <c r="IK923" s="22"/>
      <c r="IL923" s="22"/>
      <c r="IM923" s="22"/>
      <c r="IN923" s="22"/>
      <c r="IO923" s="22"/>
      <c r="IP923" s="22"/>
      <c r="IQ923" s="22"/>
      <c r="IR923" s="22"/>
      <c r="IS923" s="22"/>
      <c r="IT923" s="22"/>
      <c r="IU923" s="22"/>
      <c r="IV923" s="22"/>
      <c r="IW923" s="22"/>
      <c r="IX923" s="22"/>
      <c r="IY923" s="22"/>
      <c r="IZ923" s="22"/>
      <c r="JA923" s="22"/>
      <c r="JB923" s="22"/>
      <c r="JC923" s="22"/>
      <c r="JD923" s="22"/>
      <c r="JE923" s="22"/>
      <c r="JF923" s="22"/>
      <c r="JG923" s="22"/>
      <c r="JH923" s="22"/>
      <c r="JI923" s="22"/>
      <c r="JJ923" s="22"/>
      <c r="JK923" s="22"/>
      <c r="JL923" s="22"/>
      <c r="JM923" s="22"/>
      <c r="JN923" s="22"/>
      <c r="JO923" s="22"/>
      <c r="JP923" s="22"/>
      <c r="JQ923" s="22"/>
      <c r="JR923" s="22"/>
      <c r="JS923" s="22"/>
      <c r="JT923" s="22"/>
      <c r="JU923" s="22"/>
      <c r="JV923" s="22"/>
      <c r="JW923" s="22"/>
      <c r="JX923" s="22"/>
      <c r="JY923" s="22"/>
      <c r="JZ923" s="22"/>
      <c r="KA923" s="22"/>
      <c r="KB923" s="22"/>
      <c r="KC923" s="22"/>
      <c r="KD923" s="22"/>
      <c r="KE923" s="22"/>
      <c r="KF923" s="22"/>
      <c r="KG923" s="22"/>
      <c r="KH923" s="22"/>
      <c r="KI923" s="22"/>
      <c r="KJ923" s="22"/>
      <c r="KK923" s="22"/>
      <c r="KL923" s="22"/>
      <c r="KM923" s="22"/>
      <c r="KN923" s="22"/>
      <c r="KO923" s="22"/>
      <c r="KP923" s="22"/>
      <c r="KQ923" s="22"/>
      <c r="KR923" s="22"/>
      <c r="KS923" s="22"/>
      <c r="KT923" s="22"/>
      <c r="KU923" s="22"/>
      <c r="KV923" s="22"/>
      <c r="KW923" s="22"/>
      <c r="KX923" s="22"/>
      <c r="KY923" s="22"/>
      <c r="KZ923" s="22"/>
      <c r="LA923" s="22"/>
      <c r="LB923" s="22"/>
      <c r="LC923" s="22"/>
      <c r="LD923" s="22"/>
      <c r="LE923" s="22"/>
      <c r="LF923" s="22"/>
      <c r="LG923" s="22"/>
      <c r="LH923" s="22"/>
      <c r="LI923" s="22"/>
      <c r="LJ923" s="22"/>
      <c r="LK923" s="22"/>
      <c r="LL923" s="22"/>
      <c r="LM923" s="22"/>
      <c r="LN923" s="22"/>
      <c r="LO923" s="22"/>
      <c r="LP923" s="22"/>
      <c r="LQ923" s="22"/>
      <c r="LR923" s="22"/>
      <c r="LS923" s="22"/>
      <c r="LT923" s="22"/>
      <c r="LU923" s="22"/>
      <c r="LV923" s="22"/>
      <c r="LW923" s="22"/>
      <c r="LX923" s="22"/>
      <c r="LY923" s="22"/>
      <c r="LZ923" s="22"/>
      <c r="MA923" s="22"/>
      <c r="MB923" s="22"/>
      <c r="MC923" s="22"/>
      <c r="MD923" s="22"/>
      <c r="ME923" s="22"/>
      <c r="MF923" s="22"/>
      <c r="MG923" s="22"/>
      <c r="MH923" s="22"/>
      <c r="MI923" s="22"/>
      <c r="MJ923" s="22"/>
      <c r="MK923" s="22"/>
      <c r="ML923" s="22"/>
      <c r="MM923" s="22"/>
      <c r="MN923" s="22"/>
      <c r="MO923" s="22"/>
      <c r="MP923" s="22"/>
      <c r="MQ923" s="22"/>
      <c r="MR923" s="22"/>
      <c r="MS923" s="22"/>
      <c r="MT923" s="22"/>
      <c r="MU923" s="22"/>
      <c r="MV923" s="22"/>
      <c r="MW923" s="22"/>
      <c r="MX923" s="22"/>
      <c r="MY923" s="22"/>
      <c r="MZ923" s="22"/>
      <c r="NA923" s="22"/>
      <c r="NB923" s="22"/>
      <c r="NC923" s="22"/>
      <c r="ND923" s="22"/>
      <c r="NE923" s="22"/>
      <c r="NF923" s="22"/>
      <c r="NG923" s="22"/>
      <c r="NH923" s="22"/>
      <c r="NI923" s="22"/>
      <c r="NJ923" s="22"/>
      <c r="NK923" s="22"/>
      <c r="NL923" s="22"/>
      <c r="NM923" s="22"/>
      <c r="NN923" s="22"/>
      <c r="NO923" s="22"/>
      <c r="NP923" s="22"/>
      <c r="NQ923" s="22"/>
      <c r="NR923" s="22"/>
      <c r="NS923" s="22"/>
      <c r="NT923" s="22"/>
      <c r="NU923" s="22"/>
      <c r="NV923" s="22"/>
      <c r="NW923" s="22"/>
      <c r="NX923" s="22"/>
      <c r="NY923" s="22"/>
      <c r="NZ923" s="22"/>
      <c r="OA923" s="22"/>
      <c r="OB923" s="22"/>
      <c r="OC923" s="22"/>
      <c r="OD923" s="22"/>
      <c r="OE923" s="22"/>
      <c r="OF923" s="22"/>
      <c r="OG923" s="22"/>
      <c r="OH923" s="22"/>
      <c r="OI923" s="22"/>
      <c r="OJ923" s="22"/>
      <c r="OK923" s="22"/>
      <c r="OL923" s="22"/>
      <c r="OM923" s="22"/>
      <c r="ON923" s="22"/>
      <c r="OO923" s="22"/>
      <c r="OP923" s="22"/>
      <c r="OQ923" s="22"/>
      <c r="OR923" s="22"/>
      <c r="OS923" s="22"/>
      <c r="OT923" s="22"/>
      <c r="OU923" s="22"/>
      <c r="OV923" s="22"/>
      <c r="OW923" s="22"/>
      <c r="OX923" s="22"/>
      <c r="OY923" s="22"/>
      <c r="OZ923" s="22"/>
      <c r="PA923" s="22"/>
      <c r="PB923" s="22"/>
      <c r="PC923" s="22"/>
      <c r="PD923" s="22"/>
      <c r="PE923" s="22"/>
      <c r="PF923" s="22"/>
      <c r="PG923" s="22"/>
      <c r="PH923" s="22"/>
      <c r="PI923" s="22"/>
      <c r="PJ923" s="22"/>
      <c r="PK923" s="22"/>
      <c r="PL923" s="22"/>
      <c r="PM923" s="22"/>
      <c r="PN923" s="22"/>
      <c r="PO923" s="22"/>
      <c r="PP923" s="22"/>
      <c r="PQ923" s="22"/>
      <c r="PR923" s="22"/>
      <c r="PS923" s="22"/>
      <c r="PT923" s="22"/>
      <c r="PU923" s="22"/>
      <c r="PV923" s="22"/>
      <c r="PW923" s="22"/>
      <c r="PX923" s="22"/>
      <c r="PY923" s="22"/>
      <c r="PZ923" s="22"/>
      <c r="QA923" s="22"/>
      <c r="QB923" s="22"/>
      <c r="QC923" s="22"/>
      <c r="QD923" s="22"/>
      <c r="QE923" s="22"/>
      <c r="QF923" s="22"/>
      <c r="QG923" s="22"/>
      <c r="QH923" s="22"/>
      <c r="QI923" s="22"/>
      <c r="QJ923" s="22"/>
      <c r="QK923" s="22"/>
      <c r="QL923" s="22"/>
      <c r="QM923" s="22"/>
      <c r="QN923" s="22"/>
      <c r="QO923" s="22"/>
      <c r="QP923" s="22"/>
      <c r="QQ923" s="22"/>
      <c r="QR923" s="22"/>
      <c r="QS923" s="22"/>
      <c r="QT923" s="22"/>
      <c r="QU923" s="22"/>
      <c r="QV923" s="22"/>
      <c r="QW923" s="22"/>
      <c r="QX923" s="22"/>
      <c r="QY923" s="22"/>
      <c r="QZ923" s="22"/>
      <c r="RA923" s="22"/>
      <c r="RB923" s="22"/>
      <c r="RC923" s="22"/>
      <c r="RD923" s="22"/>
      <c r="RE923" s="22"/>
      <c r="RF923" s="22"/>
      <c r="RG923" s="22"/>
      <c r="RH923" s="22"/>
      <c r="RI923" s="22"/>
      <c r="RJ923" s="22"/>
      <c r="RK923" s="22"/>
      <c r="RL923" s="22"/>
      <c r="RM923" s="22"/>
      <c r="RN923" s="22"/>
      <c r="RO923" s="22"/>
      <c r="RP923" s="22"/>
      <c r="RQ923" s="22"/>
      <c r="RR923" s="22"/>
      <c r="RS923" s="22"/>
      <c r="RT923" s="22"/>
      <c r="RU923" s="22"/>
      <c r="RV923" s="22"/>
      <c r="RW923" s="22"/>
      <c r="RX923" s="22"/>
      <c r="RY923" s="22"/>
      <c r="RZ923" s="22"/>
      <c r="SA923" s="22"/>
      <c r="SB923" s="22"/>
    </row>
    <row r="924" spans="1:496" s="15" customFormat="1" ht="14.25" customHeight="1">
      <c r="A924" s="54"/>
      <c r="B924" s="55"/>
      <c r="C924" s="44" t="s">
        <v>6</v>
      </c>
      <c r="D924" s="47">
        <v>25298.799999999999</v>
      </c>
      <c r="E924" s="48">
        <v>15829.52</v>
      </c>
      <c r="F924" s="48">
        <v>15829.52</v>
      </c>
      <c r="G924" s="6">
        <f>F924/D924</f>
        <v>0.62570240485714745</v>
      </c>
      <c r="H924" s="141"/>
      <c r="I924" s="147"/>
      <c r="J924" s="149"/>
      <c r="K924" s="63"/>
      <c r="L924" s="51"/>
      <c r="M924" s="63"/>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c r="BM924" s="22"/>
      <c r="BN924" s="22"/>
      <c r="BO924" s="22"/>
      <c r="BP924" s="22"/>
      <c r="BQ924" s="22"/>
      <c r="BR924" s="22"/>
      <c r="BS924" s="22"/>
      <c r="BT924" s="22"/>
      <c r="BU924" s="22"/>
      <c r="BV924" s="22"/>
      <c r="BW924" s="22"/>
      <c r="BX924" s="22"/>
      <c r="BY924" s="22"/>
      <c r="BZ924" s="22"/>
      <c r="CA924" s="22"/>
      <c r="CB924" s="22"/>
      <c r="CC924" s="22"/>
      <c r="CD924" s="22"/>
      <c r="CE924" s="22"/>
      <c r="CF924" s="22"/>
      <c r="CG924" s="22"/>
      <c r="CH924" s="22"/>
      <c r="CI924" s="22"/>
      <c r="CJ924" s="22"/>
      <c r="CK924" s="22"/>
      <c r="CL924" s="22"/>
      <c r="CM924" s="22"/>
      <c r="CN924" s="22"/>
      <c r="CO924" s="22"/>
      <c r="CP924" s="22"/>
      <c r="CQ924" s="22"/>
      <c r="CR924" s="22"/>
      <c r="CS924" s="22"/>
      <c r="CT924" s="22"/>
      <c r="CU924" s="22"/>
      <c r="CV924" s="22"/>
      <c r="CW924" s="22"/>
      <c r="CX924" s="22"/>
      <c r="CY924" s="22"/>
      <c r="CZ924" s="22"/>
      <c r="DA924" s="22"/>
      <c r="DB924" s="22"/>
      <c r="DC924" s="22"/>
      <c r="DD924" s="22"/>
      <c r="DE924" s="22"/>
      <c r="DF924" s="22"/>
      <c r="DG924" s="22"/>
      <c r="DH924" s="22"/>
      <c r="DI924" s="22"/>
      <c r="DJ924" s="22"/>
      <c r="DK924" s="22"/>
      <c r="DL924" s="22"/>
      <c r="DM924" s="22"/>
      <c r="DN924" s="22"/>
      <c r="DO924" s="22"/>
      <c r="DP924" s="22"/>
      <c r="DQ924" s="22"/>
      <c r="DR924" s="22"/>
      <c r="DS924" s="22"/>
      <c r="DT924" s="22"/>
      <c r="DU924" s="22"/>
      <c r="DV924" s="22"/>
      <c r="DW924" s="22"/>
      <c r="DX924" s="22"/>
      <c r="DY924" s="22"/>
      <c r="DZ924" s="22"/>
      <c r="EA924" s="22"/>
      <c r="EB924" s="22"/>
      <c r="EC924" s="22"/>
      <c r="ED924" s="22"/>
      <c r="EE924" s="22"/>
      <c r="EF924" s="22"/>
      <c r="EG924" s="22"/>
      <c r="EH924" s="22"/>
      <c r="EI924" s="22"/>
      <c r="EJ924" s="22"/>
      <c r="EK924" s="22"/>
      <c r="EL924" s="22"/>
      <c r="EM924" s="22"/>
      <c r="EN924" s="22"/>
      <c r="EO924" s="22"/>
      <c r="EP924" s="22"/>
      <c r="EQ924" s="22"/>
      <c r="ER924" s="22"/>
      <c r="ES924" s="22"/>
      <c r="ET924" s="22"/>
      <c r="EU924" s="22"/>
      <c r="EV924" s="22"/>
      <c r="EW924" s="22"/>
      <c r="EX924" s="22"/>
      <c r="EY924" s="22"/>
      <c r="EZ924" s="22"/>
      <c r="FA924" s="22"/>
      <c r="FB924" s="22"/>
      <c r="FC924" s="22"/>
      <c r="FD924" s="22"/>
      <c r="FE924" s="22"/>
      <c r="FF924" s="22"/>
      <c r="FG924" s="22"/>
      <c r="FH924" s="22"/>
      <c r="FI924" s="22"/>
      <c r="FJ924" s="22"/>
      <c r="FK924" s="22"/>
      <c r="FL924" s="22"/>
      <c r="FM924" s="22"/>
      <c r="FN924" s="22"/>
      <c r="FO924" s="22"/>
      <c r="FP924" s="22"/>
      <c r="FQ924" s="22"/>
      <c r="FR924" s="22"/>
      <c r="FS924" s="22"/>
      <c r="FT924" s="22"/>
      <c r="FU924" s="22"/>
      <c r="FV924" s="22"/>
      <c r="FW924" s="22"/>
      <c r="FX924" s="22"/>
      <c r="FY924" s="22"/>
      <c r="FZ924" s="22"/>
      <c r="GA924" s="22"/>
      <c r="GB924" s="22"/>
      <c r="GC924" s="22"/>
      <c r="GD924" s="22"/>
      <c r="GE924" s="22"/>
      <c r="GF924" s="22"/>
      <c r="GG924" s="22"/>
      <c r="GH924" s="22"/>
      <c r="GI924" s="22"/>
      <c r="GJ924" s="22"/>
      <c r="GK924" s="22"/>
      <c r="GL924" s="22"/>
      <c r="GM924" s="22"/>
      <c r="GN924" s="22"/>
      <c r="GO924" s="22"/>
      <c r="GP924" s="22"/>
      <c r="GQ924" s="22"/>
      <c r="GR924" s="22"/>
      <c r="GS924" s="22"/>
      <c r="GT924" s="22"/>
      <c r="GU924" s="22"/>
      <c r="GV924" s="22"/>
      <c r="GW924" s="22"/>
      <c r="GX924" s="22"/>
      <c r="GY924" s="22"/>
      <c r="GZ924" s="22"/>
      <c r="HA924" s="22"/>
      <c r="HB924" s="22"/>
      <c r="HC924" s="22"/>
      <c r="HD924" s="22"/>
      <c r="HE924" s="22"/>
      <c r="HF924" s="22"/>
      <c r="HG924" s="22"/>
      <c r="HH924" s="22"/>
      <c r="HI924" s="22"/>
      <c r="HJ924" s="22"/>
      <c r="HK924" s="22"/>
      <c r="HL924" s="22"/>
      <c r="HM924" s="22"/>
      <c r="HN924" s="22"/>
      <c r="HO924" s="22"/>
      <c r="HP924" s="22"/>
      <c r="HQ924" s="22"/>
      <c r="HR924" s="22"/>
      <c r="HS924" s="22"/>
      <c r="HT924" s="22"/>
      <c r="HU924" s="22"/>
      <c r="HV924" s="22"/>
      <c r="HW924" s="22"/>
      <c r="HX924" s="22"/>
      <c r="HY924" s="22"/>
      <c r="HZ924" s="22"/>
      <c r="IA924" s="22"/>
      <c r="IB924" s="22"/>
      <c r="IC924" s="22"/>
      <c r="ID924" s="22"/>
      <c r="IE924" s="22"/>
      <c r="IF924" s="22"/>
      <c r="IG924" s="22"/>
      <c r="IH924" s="22"/>
      <c r="II924" s="22"/>
      <c r="IJ924" s="22"/>
      <c r="IK924" s="22"/>
      <c r="IL924" s="22"/>
      <c r="IM924" s="22"/>
      <c r="IN924" s="22"/>
      <c r="IO924" s="22"/>
      <c r="IP924" s="22"/>
      <c r="IQ924" s="22"/>
      <c r="IR924" s="22"/>
      <c r="IS924" s="22"/>
      <c r="IT924" s="22"/>
      <c r="IU924" s="22"/>
      <c r="IV924" s="22"/>
      <c r="IW924" s="22"/>
      <c r="IX924" s="22"/>
      <c r="IY924" s="22"/>
      <c r="IZ924" s="22"/>
      <c r="JA924" s="22"/>
      <c r="JB924" s="22"/>
      <c r="JC924" s="22"/>
      <c r="JD924" s="22"/>
      <c r="JE924" s="22"/>
      <c r="JF924" s="22"/>
      <c r="JG924" s="22"/>
      <c r="JH924" s="22"/>
      <c r="JI924" s="22"/>
      <c r="JJ924" s="22"/>
      <c r="JK924" s="22"/>
      <c r="JL924" s="22"/>
      <c r="JM924" s="22"/>
      <c r="JN924" s="22"/>
      <c r="JO924" s="22"/>
      <c r="JP924" s="22"/>
      <c r="JQ924" s="22"/>
      <c r="JR924" s="22"/>
      <c r="JS924" s="22"/>
      <c r="JT924" s="22"/>
      <c r="JU924" s="22"/>
      <c r="JV924" s="22"/>
      <c r="JW924" s="22"/>
      <c r="JX924" s="22"/>
      <c r="JY924" s="22"/>
      <c r="JZ924" s="22"/>
      <c r="KA924" s="22"/>
      <c r="KB924" s="22"/>
      <c r="KC924" s="22"/>
      <c r="KD924" s="22"/>
      <c r="KE924" s="22"/>
      <c r="KF924" s="22"/>
      <c r="KG924" s="22"/>
      <c r="KH924" s="22"/>
      <c r="KI924" s="22"/>
      <c r="KJ924" s="22"/>
      <c r="KK924" s="22"/>
      <c r="KL924" s="22"/>
      <c r="KM924" s="22"/>
      <c r="KN924" s="22"/>
      <c r="KO924" s="22"/>
      <c r="KP924" s="22"/>
      <c r="KQ924" s="22"/>
      <c r="KR924" s="22"/>
      <c r="KS924" s="22"/>
      <c r="KT924" s="22"/>
      <c r="KU924" s="22"/>
      <c r="KV924" s="22"/>
      <c r="KW924" s="22"/>
      <c r="KX924" s="22"/>
      <c r="KY924" s="22"/>
      <c r="KZ924" s="22"/>
      <c r="LA924" s="22"/>
      <c r="LB924" s="22"/>
      <c r="LC924" s="22"/>
      <c r="LD924" s="22"/>
      <c r="LE924" s="22"/>
      <c r="LF924" s="22"/>
      <c r="LG924" s="22"/>
      <c r="LH924" s="22"/>
      <c r="LI924" s="22"/>
      <c r="LJ924" s="22"/>
      <c r="LK924" s="22"/>
      <c r="LL924" s="22"/>
      <c r="LM924" s="22"/>
      <c r="LN924" s="22"/>
      <c r="LO924" s="22"/>
      <c r="LP924" s="22"/>
      <c r="LQ924" s="22"/>
      <c r="LR924" s="22"/>
      <c r="LS924" s="22"/>
      <c r="LT924" s="22"/>
      <c r="LU924" s="22"/>
      <c r="LV924" s="22"/>
      <c r="LW924" s="22"/>
      <c r="LX924" s="22"/>
      <c r="LY924" s="22"/>
      <c r="LZ924" s="22"/>
      <c r="MA924" s="22"/>
      <c r="MB924" s="22"/>
      <c r="MC924" s="22"/>
      <c r="MD924" s="22"/>
      <c r="ME924" s="22"/>
      <c r="MF924" s="22"/>
      <c r="MG924" s="22"/>
      <c r="MH924" s="22"/>
      <c r="MI924" s="22"/>
      <c r="MJ924" s="22"/>
      <c r="MK924" s="22"/>
      <c r="ML924" s="22"/>
      <c r="MM924" s="22"/>
      <c r="MN924" s="22"/>
      <c r="MO924" s="22"/>
      <c r="MP924" s="22"/>
      <c r="MQ924" s="22"/>
      <c r="MR924" s="22"/>
      <c r="MS924" s="22"/>
      <c r="MT924" s="22"/>
      <c r="MU924" s="22"/>
      <c r="MV924" s="22"/>
      <c r="MW924" s="22"/>
      <c r="MX924" s="22"/>
      <c r="MY924" s="22"/>
      <c r="MZ924" s="22"/>
      <c r="NA924" s="22"/>
      <c r="NB924" s="22"/>
      <c r="NC924" s="22"/>
      <c r="ND924" s="22"/>
      <c r="NE924" s="22"/>
      <c r="NF924" s="22"/>
      <c r="NG924" s="22"/>
      <c r="NH924" s="22"/>
      <c r="NI924" s="22"/>
      <c r="NJ924" s="22"/>
      <c r="NK924" s="22"/>
      <c r="NL924" s="22"/>
      <c r="NM924" s="22"/>
      <c r="NN924" s="22"/>
      <c r="NO924" s="22"/>
      <c r="NP924" s="22"/>
      <c r="NQ924" s="22"/>
      <c r="NR924" s="22"/>
      <c r="NS924" s="22"/>
      <c r="NT924" s="22"/>
      <c r="NU924" s="22"/>
      <c r="NV924" s="22"/>
      <c r="NW924" s="22"/>
      <c r="NX924" s="22"/>
      <c r="NY924" s="22"/>
      <c r="NZ924" s="22"/>
      <c r="OA924" s="22"/>
      <c r="OB924" s="22"/>
      <c r="OC924" s="22"/>
      <c r="OD924" s="22"/>
      <c r="OE924" s="22"/>
      <c r="OF924" s="22"/>
      <c r="OG924" s="22"/>
      <c r="OH924" s="22"/>
      <c r="OI924" s="22"/>
      <c r="OJ924" s="22"/>
      <c r="OK924" s="22"/>
      <c r="OL924" s="22"/>
      <c r="OM924" s="22"/>
      <c r="ON924" s="22"/>
      <c r="OO924" s="22"/>
      <c r="OP924" s="22"/>
      <c r="OQ924" s="22"/>
      <c r="OR924" s="22"/>
      <c r="OS924" s="22"/>
      <c r="OT924" s="22"/>
      <c r="OU924" s="22"/>
      <c r="OV924" s="22"/>
      <c r="OW924" s="22"/>
      <c r="OX924" s="22"/>
      <c r="OY924" s="22"/>
      <c r="OZ924" s="22"/>
      <c r="PA924" s="22"/>
      <c r="PB924" s="22"/>
      <c r="PC924" s="22"/>
      <c r="PD924" s="22"/>
      <c r="PE924" s="22"/>
      <c r="PF924" s="22"/>
      <c r="PG924" s="22"/>
      <c r="PH924" s="22"/>
      <c r="PI924" s="22"/>
      <c r="PJ924" s="22"/>
      <c r="PK924" s="22"/>
      <c r="PL924" s="22"/>
      <c r="PM924" s="22"/>
      <c r="PN924" s="22"/>
      <c r="PO924" s="22"/>
      <c r="PP924" s="22"/>
      <c r="PQ924" s="22"/>
      <c r="PR924" s="22"/>
      <c r="PS924" s="22"/>
      <c r="PT924" s="22"/>
      <c r="PU924" s="22"/>
      <c r="PV924" s="22"/>
      <c r="PW924" s="22"/>
      <c r="PX924" s="22"/>
      <c r="PY924" s="22"/>
      <c r="PZ924" s="22"/>
      <c r="QA924" s="22"/>
      <c r="QB924" s="22"/>
      <c r="QC924" s="22"/>
      <c r="QD924" s="22"/>
      <c r="QE924" s="22"/>
      <c r="QF924" s="22"/>
      <c r="QG924" s="22"/>
      <c r="QH924" s="22"/>
      <c r="QI924" s="22"/>
      <c r="QJ924" s="22"/>
      <c r="QK924" s="22"/>
      <c r="QL924" s="22"/>
      <c r="QM924" s="22"/>
      <c r="QN924" s="22"/>
      <c r="QO924" s="22"/>
      <c r="QP924" s="22"/>
      <c r="QQ924" s="22"/>
      <c r="QR924" s="22"/>
      <c r="QS924" s="22"/>
      <c r="QT924" s="22"/>
      <c r="QU924" s="22"/>
      <c r="QV924" s="22"/>
      <c r="QW924" s="22"/>
      <c r="QX924" s="22"/>
      <c r="QY924" s="22"/>
      <c r="QZ924" s="22"/>
      <c r="RA924" s="22"/>
      <c r="RB924" s="22"/>
      <c r="RC924" s="22"/>
      <c r="RD924" s="22"/>
      <c r="RE924" s="22"/>
      <c r="RF924" s="22"/>
      <c r="RG924" s="22"/>
      <c r="RH924" s="22"/>
      <c r="RI924" s="22"/>
      <c r="RJ924" s="22"/>
      <c r="RK924" s="22"/>
      <c r="RL924" s="22"/>
      <c r="RM924" s="22"/>
      <c r="RN924" s="22"/>
      <c r="RO924" s="22"/>
      <c r="RP924" s="22"/>
      <c r="RQ924" s="22"/>
      <c r="RR924" s="22"/>
      <c r="RS924" s="22"/>
      <c r="RT924" s="22"/>
      <c r="RU924" s="22"/>
      <c r="RV924" s="22"/>
      <c r="RW924" s="22"/>
      <c r="RX924" s="22"/>
      <c r="RY924" s="22"/>
      <c r="RZ924" s="22"/>
      <c r="SA924" s="22"/>
      <c r="SB924" s="22"/>
    </row>
    <row r="925" spans="1:496">
      <c r="A925" s="54"/>
      <c r="B925" s="55"/>
      <c r="C925" s="44" t="s">
        <v>7</v>
      </c>
      <c r="D925" s="47">
        <v>0</v>
      </c>
      <c r="E925" s="47">
        <v>0</v>
      </c>
      <c r="F925" s="47">
        <v>0</v>
      </c>
      <c r="G925" s="6"/>
      <c r="H925" s="141"/>
      <c r="I925" s="147"/>
      <c r="J925" s="149"/>
      <c r="K925" s="63"/>
      <c r="L925" s="51"/>
      <c r="M925" s="63"/>
    </row>
    <row r="926" spans="1:496">
      <c r="A926" s="54"/>
      <c r="B926" s="55"/>
      <c r="C926" s="44" t="s">
        <v>8</v>
      </c>
      <c r="D926" s="47">
        <v>0</v>
      </c>
      <c r="E926" s="47">
        <v>0</v>
      </c>
      <c r="F926" s="47">
        <v>0</v>
      </c>
      <c r="G926" s="6"/>
      <c r="H926" s="141"/>
      <c r="I926" s="147"/>
      <c r="J926" s="149"/>
      <c r="K926" s="63"/>
      <c r="L926" s="51"/>
      <c r="M926" s="63"/>
    </row>
    <row r="927" spans="1:496">
      <c r="A927" s="54"/>
      <c r="B927" s="55"/>
      <c r="C927" s="44" t="s">
        <v>9</v>
      </c>
      <c r="D927" s="47">
        <v>0</v>
      </c>
      <c r="E927" s="47">
        <v>0</v>
      </c>
      <c r="F927" s="47">
        <v>0</v>
      </c>
      <c r="G927" s="6"/>
      <c r="H927" s="141"/>
      <c r="I927" s="148"/>
      <c r="J927" s="149"/>
      <c r="K927" s="63"/>
      <c r="L927" s="52"/>
      <c r="M927" s="63"/>
    </row>
  </sheetData>
  <mergeCells count="1380">
    <mergeCell ref="K1:M1"/>
    <mergeCell ref="L461:L465"/>
    <mergeCell ref="M461:M465"/>
    <mergeCell ref="A226:A230"/>
    <mergeCell ref="B226:B230"/>
    <mergeCell ref="H226:H230"/>
    <mergeCell ref="I226:I230"/>
    <mergeCell ref="J226:J230"/>
    <mergeCell ref="K226:K230"/>
    <mergeCell ref="L226:L230"/>
    <mergeCell ref="M226:M230"/>
    <mergeCell ref="A61:A65"/>
    <mergeCell ref="B61:B65"/>
    <mergeCell ref="H61:H65"/>
    <mergeCell ref="K61:K65"/>
    <mergeCell ref="L61:L65"/>
    <mergeCell ref="M61:M65"/>
    <mergeCell ref="H156:H160"/>
    <mergeCell ref="I156:I160"/>
    <mergeCell ref="J156:J160"/>
    <mergeCell ref="K156:K160"/>
    <mergeCell ref="L156:L160"/>
    <mergeCell ref="M156:M160"/>
    <mergeCell ref="A161:A165"/>
    <mergeCell ref="B161:B165"/>
    <mergeCell ref="H161:H165"/>
    <mergeCell ref="I161:I165"/>
    <mergeCell ref="J161:J165"/>
    <mergeCell ref="K161:K165"/>
    <mergeCell ref="L161:L165"/>
    <mergeCell ref="M161:M165"/>
    <mergeCell ref="A141:A145"/>
    <mergeCell ref="L191:L195"/>
    <mergeCell ref="M191:M195"/>
    <mergeCell ref="I191:I195"/>
    <mergeCell ref="J191:J195"/>
    <mergeCell ref="A181:A185"/>
    <mergeCell ref="B181:B185"/>
    <mergeCell ref="H181:H185"/>
    <mergeCell ref="I181:I185"/>
    <mergeCell ref="J181:J185"/>
    <mergeCell ref="K181:K185"/>
    <mergeCell ref="L181:L185"/>
    <mergeCell ref="M181:M185"/>
    <mergeCell ref="A176:A180"/>
    <mergeCell ref="B176:B180"/>
    <mergeCell ref="H176:H180"/>
    <mergeCell ref="I176:I180"/>
    <mergeCell ref="J176:J180"/>
    <mergeCell ref="K176:K180"/>
    <mergeCell ref="L176:L180"/>
    <mergeCell ref="M176:M180"/>
    <mergeCell ref="L186:L190"/>
    <mergeCell ref="M186:M190"/>
    <mergeCell ref="M171:M175"/>
    <mergeCell ref="L166:L170"/>
    <mergeCell ref="M166:M170"/>
    <mergeCell ref="B141:B145"/>
    <mergeCell ref="L171:L175"/>
    <mergeCell ref="A391:A395"/>
    <mergeCell ref="B391:B395"/>
    <mergeCell ref="H391:H395"/>
    <mergeCell ref="I391:I395"/>
    <mergeCell ref="J391:J395"/>
    <mergeCell ref="K391:K395"/>
    <mergeCell ref="L391:L395"/>
    <mergeCell ref="M391:M395"/>
    <mergeCell ref="I411:I415"/>
    <mergeCell ref="J411:J415"/>
    <mergeCell ref="A406:A410"/>
    <mergeCell ref="B406:B410"/>
    <mergeCell ref="H406:H410"/>
    <mergeCell ref="K406:K410"/>
    <mergeCell ref="A401:A405"/>
    <mergeCell ref="B401:B405"/>
    <mergeCell ref="H401:H405"/>
    <mergeCell ref="K401:K405"/>
    <mergeCell ref="I401:I405"/>
    <mergeCell ref="J401:J405"/>
    <mergeCell ref="I406:I410"/>
    <mergeCell ref="J406:J410"/>
    <mergeCell ref="M406:M410"/>
    <mergeCell ref="A411:A415"/>
    <mergeCell ref="B411:B415"/>
    <mergeCell ref="H411:H415"/>
    <mergeCell ref="K411:K415"/>
    <mergeCell ref="A396:A400"/>
    <mergeCell ref="B396:B400"/>
    <mergeCell ref="H396:H400"/>
    <mergeCell ref="K396:K400"/>
    <mergeCell ref="I546:I550"/>
    <mergeCell ref="J546:J550"/>
    <mergeCell ref="K546:K550"/>
    <mergeCell ref="L546:L550"/>
    <mergeCell ref="M546:M550"/>
    <mergeCell ref="J556:J560"/>
    <mergeCell ref="K556:K560"/>
    <mergeCell ref="B526:B530"/>
    <mergeCell ref="H526:H530"/>
    <mergeCell ref="I526:I530"/>
    <mergeCell ref="J526:J530"/>
    <mergeCell ref="K526:K530"/>
    <mergeCell ref="A521:A525"/>
    <mergeCell ref="B521:B525"/>
    <mergeCell ref="H521:H525"/>
    <mergeCell ref="I521:I525"/>
    <mergeCell ref="J521:J525"/>
    <mergeCell ref="K521:K525"/>
    <mergeCell ref="A526:A530"/>
    <mergeCell ref="A531:A535"/>
    <mergeCell ref="B531:B535"/>
    <mergeCell ref="I556:I560"/>
    <mergeCell ref="B556:B560"/>
    <mergeCell ref="H556:H560"/>
    <mergeCell ref="H531:H535"/>
    <mergeCell ref="I531:I535"/>
    <mergeCell ref="J531:J535"/>
    <mergeCell ref="K531:K535"/>
    <mergeCell ref="B286:B290"/>
    <mergeCell ref="K276:K280"/>
    <mergeCell ref="L656:L660"/>
    <mergeCell ref="M656:M660"/>
    <mergeCell ref="A616:A620"/>
    <mergeCell ref="B616:B620"/>
    <mergeCell ref="H616:H620"/>
    <mergeCell ref="I616:I620"/>
    <mergeCell ref="J616:J620"/>
    <mergeCell ref="K616:K620"/>
    <mergeCell ref="L616:L620"/>
    <mergeCell ref="M616:M620"/>
    <mergeCell ref="L621:L625"/>
    <mergeCell ref="M621:M625"/>
    <mergeCell ref="A651:A655"/>
    <mergeCell ref="B651:B655"/>
    <mergeCell ref="H651:H655"/>
    <mergeCell ref="I651:I655"/>
    <mergeCell ref="J651:J655"/>
    <mergeCell ref="K651:K655"/>
    <mergeCell ref="A656:A660"/>
    <mergeCell ref="B656:B660"/>
    <mergeCell ref="H656:H660"/>
    <mergeCell ref="I656:I660"/>
    <mergeCell ref="J656:J660"/>
    <mergeCell ref="M606:M610"/>
    <mergeCell ref="M636:M640"/>
    <mergeCell ref="L641:L645"/>
    <mergeCell ref="M641:M645"/>
    <mergeCell ref="M576:M580"/>
    <mergeCell ref="J646:J650"/>
    <mergeCell ref="M596:M600"/>
    <mergeCell ref="L601:L605"/>
    <mergeCell ref="M746:M750"/>
    <mergeCell ref="L551:L555"/>
    <mergeCell ref="B3:L3"/>
    <mergeCell ref="C4:F4"/>
    <mergeCell ref="G4:G5"/>
    <mergeCell ref="I131:I135"/>
    <mergeCell ref="J131:J135"/>
    <mergeCell ref="I136:I140"/>
    <mergeCell ref="J136:J140"/>
    <mergeCell ref="M716:M720"/>
    <mergeCell ref="M106:M110"/>
    <mergeCell ref="M121:M125"/>
    <mergeCell ref="L126:L130"/>
    <mergeCell ref="M126:M130"/>
    <mergeCell ref="L41:L45"/>
    <mergeCell ref="M41:M45"/>
    <mergeCell ref="L66:L70"/>
    <mergeCell ref="M66:M70"/>
    <mergeCell ref="L736:L740"/>
    <mergeCell ref="L691:L695"/>
    <mergeCell ref="L711:L715"/>
    <mergeCell ref="M711:M715"/>
    <mergeCell ref="L696:L700"/>
    <mergeCell ref="L701:L705"/>
    <mergeCell ref="L606:L610"/>
    <mergeCell ref="M631:M635"/>
    <mergeCell ref="L631:L635"/>
    <mergeCell ref="L626:L630"/>
    <mergeCell ref="M626:M630"/>
    <mergeCell ref="L636:L640"/>
    <mergeCell ref="L286:L290"/>
    <mergeCell ref="L873:L877"/>
    <mergeCell ref="M817:M821"/>
    <mergeCell ref="M286:M290"/>
    <mergeCell ref="L241:L245"/>
    <mergeCell ref="M241:M245"/>
    <mergeCell ref="L246:L250"/>
    <mergeCell ref="M246:M250"/>
    <mergeCell ref="L576:L580"/>
    <mergeCell ref="M601:M605"/>
    <mergeCell ref="L571:L575"/>
    <mergeCell ref="L827:L831"/>
    <mergeCell ref="M827:M831"/>
    <mergeCell ref="L832:L836"/>
    <mergeCell ref="M832:M836"/>
    <mergeCell ref="M751:M755"/>
    <mergeCell ref="L746:L750"/>
    <mergeCell ref="L741:L745"/>
    <mergeCell ref="L651:L655"/>
    <mergeCell ref="M651:M655"/>
    <mergeCell ref="L611:L615"/>
    <mergeCell ref="M611:M615"/>
    <mergeCell ref="M666:M670"/>
    <mergeCell ref="L671:L675"/>
    <mergeCell ref="M671:M675"/>
    <mergeCell ref="L661:L665"/>
    <mergeCell ref="M661:M665"/>
    <mergeCell ref="M646:M650"/>
    <mergeCell ref="L666:L670"/>
    <mergeCell ref="M676:M680"/>
    <mergeCell ref="M536:M540"/>
    <mergeCell ref="L541:L545"/>
    <mergeCell ref="M541:M545"/>
    <mergeCell ref="L847:L851"/>
    <mergeCell ref="M756:M760"/>
    <mergeCell ref="M786:M790"/>
    <mergeCell ref="L791:L795"/>
    <mergeCell ref="L837:L841"/>
    <mergeCell ref="M761:M765"/>
    <mergeCell ref="L766:L770"/>
    <mergeCell ref="M766:M770"/>
    <mergeCell ref="M776:M780"/>
    <mergeCell ref="L781:L785"/>
    <mergeCell ref="L681:L685"/>
    <mergeCell ref="M681:M685"/>
    <mergeCell ref="M736:M740"/>
    <mergeCell ref="M691:M695"/>
    <mergeCell ref="M696:M700"/>
    <mergeCell ref="M701:M705"/>
    <mergeCell ref="M706:M710"/>
    <mergeCell ref="L721:L725"/>
    <mergeCell ref="L726:L730"/>
    <mergeCell ref="L716:L720"/>
    <mergeCell ref="L706:L710"/>
    <mergeCell ref="M741:M745"/>
    <mergeCell ref="L751:L755"/>
    <mergeCell ref="M721:M725"/>
    <mergeCell ref="M726:M730"/>
    <mergeCell ref="M731:M735"/>
    <mergeCell ref="L776:L780"/>
    <mergeCell ref="L817:L821"/>
    <mergeCell ref="L806:L811"/>
    <mergeCell ref="M806:M811"/>
    <mergeCell ref="M863:M867"/>
    <mergeCell ref="L822:L826"/>
    <mergeCell ref="M822:M826"/>
    <mergeCell ref="K656:K660"/>
    <mergeCell ref="L646:L650"/>
    <mergeCell ref="L686:L690"/>
    <mergeCell ref="M686:M690"/>
    <mergeCell ref="L731:L735"/>
    <mergeCell ref="L918:L922"/>
    <mergeCell ref="M918:M922"/>
    <mergeCell ref="L898:L902"/>
    <mergeCell ref="M898:M902"/>
    <mergeCell ref="L903:L907"/>
    <mergeCell ref="M903:M907"/>
    <mergeCell ref="L913:L917"/>
    <mergeCell ref="M913:M917"/>
    <mergeCell ref="M873:M877"/>
    <mergeCell ref="L842:L846"/>
    <mergeCell ref="M842:M846"/>
    <mergeCell ref="L883:L887"/>
    <mergeCell ref="M883:M887"/>
    <mergeCell ref="L878:L882"/>
    <mergeCell ref="M878:M882"/>
    <mergeCell ref="L893:L897"/>
    <mergeCell ref="M893:M897"/>
    <mergeCell ref="L756:L760"/>
    <mergeCell ref="M781:M785"/>
    <mergeCell ref="L786:L790"/>
    <mergeCell ref="L888:L892"/>
    <mergeCell ref="M888:M892"/>
    <mergeCell ref="L858:L862"/>
    <mergeCell ref="M858:M862"/>
    <mergeCell ref="L456:L460"/>
    <mergeCell ref="M456:M460"/>
    <mergeCell ref="L496:L500"/>
    <mergeCell ref="M496:M500"/>
    <mergeCell ref="L531:L535"/>
    <mergeCell ref="M531:M535"/>
    <mergeCell ref="L863:L867"/>
    <mergeCell ref="L771:L775"/>
    <mergeCell ref="M771:M775"/>
    <mergeCell ref="L761:L765"/>
    <mergeCell ref="L852:L857"/>
    <mergeCell ref="M852:M857"/>
    <mergeCell ref="L868:L872"/>
    <mergeCell ref="M791:M795"/>
    <mergeCell ref="L796:L800"/>
    <mergeCell ref="M796:M800"/>
    <mergeCell ref="L801:L805"/>
    <mergeCell ref="M801:M805"/>
    <mergeCell ref="M837:M841"/>
    <mergeCell ref="M868:M872"/>
    <mergeCell ref="M847:M851"/>
    <mergeCell ref="L812:L816"/>
    <mergeCell ref="M812:M816"/>
    <mergeCell ref="M486:M490"/>
    <mergeCell ref="L491:L495"/>
    <mergeCell ref="M491:M495"/>
    <mergeCell ref="L511:L515"/>
    <mergeCell ref="M511:M515"/>
    <mergeCell ref="L516:L520"/>
    <mergeCell ref="L591:L595"/>
    <mergeCell ref="M591:M595"/>
    <mergeCell ref="L596:L600"/>
    <mergeCell ref="L466:L470"/>
    <mergeCell ref="M466:M470"/>
    <mergeCell ref="M571:M575"/>
    <mergeCell ref="L471:L475"/>
    <mergeCell ref="M471:M475"/>
    <mergeCell ref="L476:L480"/>
    <mergeCell ref="M476:M480"/>
    <mergeCell ref="L481:L485"/>
    <mergeCell ref="M481:M485"/>
    <mergeCell ref="L526:L530"/>
    <mergeCell ref="M526:M530"/>
    <mergeCell ref="L521:L525"/>
    <mergeCell ref="M521:M525"/>
    <mergeCell ref="L556:L560"/>
    <mergeCell ref="M516:M520"/>
    <mergeCell ref="L536:L540"/>
    <mergeCell ref="L561:L565"/>
    <mergeCell ref="M561:M565"/>
    <mergeCell ref="L486:L490"/>
    <mergeCell ref="M506:M510"/>
    <mergeCell ref="M556:M560"/>
    <mergeCell ref="M551:M555"/>
    <mergeCell ref="L506:L510"/>
    <mergeCell ref="L501:L505"/>
    <mergeCell ref="L446:L450"/>
    <mergeCell ref="M446:M450"/>
    <mergeCell ref="L451:L455"/>
    <mergeCell ref="L356:L360"/>
    <mergeCell ref="M356:M360"/>
    <mergeCell ref="L361:L365"/>
    <mergeCell ref="M361:M365"/>
    <mergeCell ref="L411:L415"/>
    <mergeCell ref="M411:M415"/>
    <mergeCell ref="L416:L420"/>
    <mergeCell ref="M416:M420"/>
    <mergeCell ref="L381:L385"/>
    <mergeCell ref="M381:M385"/>
    <mergeCell ref="L386:L390"/>
    <mergeCell ref="M386:M390"/>
    <mergeCell ref="L396:L400"/>
    <mergeCell ref="M396:M400"/>
    <mergeCell ref="L401:L405"/>
    <mergeCell ref="M401:M405"/>
    <mergeCell ref="L406:L410"/>
    <mergeCell ref="M431:M435"/>
    <mergeCell ref="L436:L440"/>
    <mergeCell ref="M436:M440"/>
    <mergeCell ref="L441:L445"/>
    <mergeCell ref="M441:M445"/>
    <mergeCell ref="L426:L430"/>
    <mergeCell ref="M426:M430"/>
    <mergeCell ref="L421:L425"/>
    <mergeCell ref="M421:M425"/>
    <mergeCell ref="M451:M455"/>
    <mergeCell ref="L431:L435"/>
    <mergeCell ref="L291:L295"/>
    <mergeCell ref="M291:M295"/>
    <mergeCell ref="L351:L355"/>
    <mergeCell ref="M351:M355"/>
    <mergeCell ref="L281:L285"/>
    <mergeCell ref="L311:L315"/>
    <mergeCell ref="L371:L375"/>
    <mergeCell ref="M371:M375"/>
    <mergeCell ref="L376:L380"/>
    <mergeCell ref="M376:M380"/>
    <mergeCell ref="L346:L350"/>
    <mergeCell ref="M346:M350"/>
    <mergeCell ref="M311:M315"/>
    <mergeCell ref="M201:M205"/>
    <mergeCell ref="L206:L210"/>
    <mergeCell ref="M206:M210"/>
    <mergeCell ref="L211:L215"/>
    <mergeCell ref="M211:M215"/>
    <mergeCell ref="L216:L220"/>
    <mergeCell ref="M216:M220"/>
    <mergeCell ref="L221:L225"/>
    <mergeCell ref="M221:M225"/>
    <mergeCell ref="M341:M345"/>
    <mergeCell ref="M301:M305"/>
    <mergeCell ref="M336:M340"/>
    <mergeCell ref="M306:M310"/>
    <mergeCell ref="L321:L325"/>
    <mergeCell ref="L366:L370"/>
    <mergeCell ref="M366:M370"/>
    <mergeCell ref="L316:L320"/>
    <mergeCell ref="L201:L205"/>
    <mergeCell ref="M331:M335"/>
    <mergeCell ref="L196:L200"/>
    <mergeCell ref="M196:M200"/>
    <mergeCell ref="M281:M285"/>
    <mergeCell ref="L231:L235"/>
    <mergeCell ref="M231:M235"/>
    <mergeCell ref="L251:L255"/>
    <mergeCell ref="M251:M255"/>
    <mergeCell ref="L256:L260"/>
    <mergeCell ref="M256:M260"/>
    <mergeCell ref="L261:L265"/>
    <mergeCell ref="M261:M265"/>
    <mergeCell ref="L266:L270"/>
    <mergeCell ref="M266:M270"/>
    <mergeCell ref="L271:L275"/>
    <mergeCell ref="M271:M275"/>
    <mergeCell ref="L276:L280"/>
    <mergeCell ref="M276:M280"/>
    <mergeCell ref="L236:L240"/>
    <mergeCell ref="M236:M240"/>
    <mergeCell ref="L131:L135"/>
    <mergeCell ref="M131:M135"/>
    <mergeCell ref="L136:L140"/>
    <mergeCell ref="M136:M140"/>
    <mergeCell ref="M146:M150"/>
    <mergeCell ref="L151:L155"/>
    <mergeCell ref="M151:M155"/>
    <mergeCell ref="L71:L75"/>
    <mergeCell ref="M71:M75"/>
    <mergeCell ref="L76:L80"/>
    <mergeCell ref="M76:M80"/>
    <mergeCell ref="L81:L85"/>
    <mergeCell ref="M81:M85"/>
    <mergeCell ref="L86:L90"/>
    <mergeCell ref="M86:M90"/>
    <mergeCell ref="L91:L95"/>
    <mergeCell ref="M91:M95"/>
    <mergeCell ref="L96:L100"/>
    <mergeCell ref="M96:M100"/>
    <mergeCell ref="L101:L105"/>
    <mergeCell ref="L111:L115"/>
    <mergeCell ref="M111:M115"/>
    <mergeCell ref="L116:L120"/>
    <mergeCell ref="M116:M120"/>
    <mergeCell ref="L121:L125"/>
    <mergeCell ref="L106:L110"/>
    <mergeCell ref="L141:L145"/>
    <mergeCell ref="M141:M145"/>
    <mergeCell ref="L146:L150"/>
    <mergeCell ref="M4:M5"/>
    <mergeCell ref="L6:L10"/>
    <mergeCell ref="M6:M10"/>
    <mergeCell ref="L11:L15"/>
    <mergeCell ref="M11:M15"/>
    <mergeCell ref="L16:L20"/>
    <mergeCell ref="M16:M20"/>
    <mergeCell ref="L21:L25"/>
    <mergeCell ref="M21:M25"/>
    <mergeCell ref="L26:L30"/>
    <mergeCell ref="M26:M30"/>
    <mergeCell ref="L31:L35"/>
    <mergeCell ref="M31:M35"/>
    <mergeCell ref="L36:L40"/>
    <mergeCell ref="M36:M40"/>
    <mergeCell ref="L4:L5"/>
    <mergeCell ref="M101:M105"/>
    <mergeCell ref="L51:L55"/>
    <mergeCell ref="M51:M55"/>
    <mergeCell ref="L46:L50"/>
    <mergeCell ref="M46:M50"/>
    <mergeCell ref="L56:L60"/>
    <mergeCell ref="M56:M60"/>
    <mergeCell ref="A918:A922"/>
    <mergeCell ref="B918:B922"/>
    <mergeCell ref="H918:H922"/>
    <mergeCell ref="K918:K922"/>
    <mergeCell ref="A903:A907"/>
    <mergeCell ref="B903:B907"/>
    <mergeCell ref="H903:H907"/>
    <mergeCell ref="K903:K907"/>
    <mergeCell ref="A913:A917"/>
    <mergeCell ref="B913:B917"/>
    <mergeCell ref="H913:H917"/>
    <mergeCell ref="K913:K917"/>
    <mergeCell ref="I903:I907"/>
    <mergeCell ref="J903:J907"/>
    <mergeCell ref="I918:I922"/>
    <mergeCell ref="J918:J922"/>
    <mergeCell ref="A923:A927"/>
    <mergeCell ref="B923:B927"/>
    <mergeCell ref="H923:H927"/>
    <mergeCell ref="I923:I927"/>
    <mergeCell ref="J923:J927"/>
    <mergeCell ref="K923:K927"/>
    <mergeCell ref="A893:A897"/>
    <mergeCell ref="B893:B897"/>
    <mergeCell ref="H893:H897"/>
    <mergeCell ref="K893:K897"/>
    <mergeCell ref="A898:A902"/>
    <mergeCell ref="B898:B902"/>
    <mergeCell ref="H898:H902"/>
    <mergeCell ref="K898:K902"/>
    <mergeCell ref="A883:A887"/>
    <mergeCell ref="B883:B887"/>
    <mergeCell ref="H883:H887"/>
    <mergeCell ref="K883:K887"/>
    <mergeCell ref="A888:A892"/>
    <mergeCell ref="B888:B892"/>
    <mergeCell ref="H888:H892"/>
    <mergeCell ref="K888:K892"/>
    <mergeCell ref="I883:I887"/>
    <mergeCell ref="J883:J887"/>
    <mergeCell ref="I898:I902"/>
    <mergeCell ref="J898:J902"/>
    <mergeCell ref="A873:A877"/>
    <mergeCell ref="B873:B877"/>
    <mergeCell ref="H873:H877"/>
    <mergeCell ref="K873:K877"/>
    <mergeCell ref="A878:A882"/>
    <mergeCell ref="B878:B882"/>
    <mergeCell ref="H878:H882"/>
    <mergeCell ref="K878:K882"/>
    <mergeCell ref="A863:A867"/>
    <mergeCell ref="B863:B867"/>
    <mergeCell ref="H863:H867"/>
    <mergeCell ref="K863:K867"/>
    <mergeCell ref="A868:A872"/>
    <mergeCell ref="B868:B872"/>
    <mergeCell ref="H868:H872"/>
    <mergeCell ref="K868:K872"/>
    <mergeCell ref="I863:I867"/>
    <mergeCell ref="J863:J867"/>
    <mergeCell ref="I868:I872"/>
    <mergeCell ref="J868:J872"/>
    <mergeCell ref="I878:I882"/>
    <mergeCell ref="J878:J882"/>
    <mergeCell ref="A852:A857"/>
    <mergeCell ref="B852:B857"/>
    <mergeCell ref="C856:C857"/>
    <mergeCell ref="D856:D857"/>
    <mergeCell ref="E856:E857"/>
    <mergeCell ref="F856:F857"/>
    <mergeCell ref="G856:G857"/>
    <mergeCell ref="H852:H857"/>
    <mergeCell ref="I852:I857"/>
    <mergeCell ref="J852:J857"/>
    <mergeCell ref="A858:A862"/>
    <mergeCell ref="B858:B862"/>
    <mergeCell ref="H858:H862"/>
    <mergeCell ref="K858:K862"/>
    <mergeCell ref="A842:A846"/>
    <mergeCell ref="B842:B846"/>
    <mergeCell ref="H842:H846"/>
    <mergeCell ref="K842:K846"/>
    <mergeCell ref="A847:A851"/>
    <mergeCell ref="B847:B851"/>
    <mergeCell ref="H847:H851"/>
    <mergeCell ref="K847:K851"/>
    <mergeCell ref="I847:I851"/>
    <mergeCell ref="J847:J851"/>
    <mergeCell ref="I842:I846"/>
    <mergeCell ref="J842:J846"/>
    <mergeCell ref="K852:K857"/>
    <mergeCell ref="A832:A836"/>
    <mergeCell ref="B832:B836"/>
    <mergeCell ref="H832:H836"/>
    <mergeCell ref="K832:K836"/>
    <mergeCell ref="A837:A841"/>
    <mergeCell ref="B837:B841"/>
    <mergeCell ref="H837:H841"/>
    <mergeCell ref="K837:K841"/>
    <mergeCell ref="A822:A826"/>
    <mergeCell ref="B822:B826"/>
    <mergeCell ref="H822:H826"/>
    <mergeCell ref="K822:K826"/>
    <mergeCell ref="A827:A831"/>
    <mergeCell ref="B827:B831"/>
    <mergeCell ref="H827:H831"/>
    <mergeCell ref="K827:K831"/>
    <mergeCell ref="I827:I831"/>
    <mergeCell ref="J827:J831"/>
    <mergeCell ref="I822:I826"/>
    <mergeCell ref="J822:J826"/>
    <mergeCell ref="A796:A800"/>
    <mergeCell ref="B796:B800"/>
    <mergeCell ref="H796:H800"/>
    <mergeCell ref="K796:K800"/>
    <mergeCell ref="A801:A805"/>
    <mergeCell ref="B801:B805"/>
    <mergeCell ref="H801:H805"/>
    <mergeCell ref="K801:K805"/>
    <mergeCell ref="A817:A821"/>
    <mergeCell ref="B817:B821"/>
    <mergeCell ref="H817:H821"/>
    <mergeCell ref="K817:K821"/>
    <mergeCell ref="I796:I800"/>
    <mergeCell ref="J796:J800"/>
    <mergeCell ref="J806:J811"/>
    <mergeCell ref="K806:K811"/>
    <mergeCell ref="I806:I811"/>
    <mergeCell ref="I812:I816"/>
    <mergeCell ref="J812:J816"/>
    <mergeCell ref="A812:A816"/>
    <mergeCell ref="B812:B816"/>
    <mergeCell ref="H812:H816"/>
    <mergeCell ref="K812:K816"/>
    <mergeCell ref="A806:A811"/>
    <mergeCell ref="B806:B811"/>
    <mergeCell ref="C810:C811"/>
    <mergeCell ref="D810:D811"/>
    <mergeCell ref="E810:E811"/>
    <mergeCell ref="F810:F811"/>
    <mergeCell ref="G810:G811"/>
    <mergeCell ref="H806:H811"/>
    <mergeCell ref="A791:A795"/>
    <mergeCell ref="B791:B795"/>
    <mergeCell ref="H791:H795"/>
    <mergeCell ref="K791:K795"/>
    <mergeCell ref="A776:A780"/>
    <mergeCell ref="B776:B780"/>
    <mergeCell ref="H776:H780"/>
    <mergeCell ref="K776:K780"/>
    <mergeCell ref="A781:A785"/>
    <mergeCell ref="B781:B785"/>
    <mergeCell ref="H781:H785"/>
    <mergeCell ref="K781:K785"/>
    <mergeCell ref="I776:I780"/>
    <mergeCell ref="J776:J780"/>
    <mergeCell ref="I781:I785"/>
    <mergeCell ref="J781:J785"/>
    <mergeCell ref="I791:I795"/>
    <mergeCell ref="J791:J795"/>
    <mergeCell ref="A771:A775"/>
    <mergeCell ref="B771:B775"/>
    <mergeCell ref="H771:H775"/>
    <mergeCell ref="K771:K775"/>
    <mergeCell ref="A756:A760"/>
    <mergeCell ref="B756:B760"/>
    <mergeCell ref="H756:H760"/>
    <mergeCell ref="K756:K760"/>
    <mergeCell ref="A761:A765"/>
    <mergeCell ref="B761:B765"/>
    <mergeCell ref="H761:H765"/>
    <mergeCell ref="K761:K765"/>
    <mergeCell ref="A746:A750"/>
    <mergeCell ref="B746:B750"/>
    <mergeCell ref="H746:H750"/>
    <mergeCell ref="K746:K750"/>
    <mergeCell ref="A786:A790"/>
    <mergeCell ref="B786:B790"/>
    <mergeCell ref="H786:H790"/>
    <mergeCell ref="K786:K790"/>
    <mergeCell ref="I756:I760"/>
    <mergeCell ref="J756:J760"/>
    <mergeCell ref="I766:I770"/>
    <mergeCell ref="J766:J770"/>
    <mergeCell ref="I771:I775"/>
    <mergeCell ref="J771:J775"/>
    <mergeCell ref="A766:A770"/>
    <mergeCell ref="B766:B770"/>
    <mergeCell ref="H766:H770"/>
    <mergeCell ref="K766:K770"/>
    <mergeCell ref="A751:A755"/>
    <mergeCell ref="B751:B755"/>
    <mergeCell ref="H751:H755"/>
    <mergeCell ref="K751:K755"/>
    <mergeCell ref="A741:A745"/>
    <mergeCell ref="B741:B745"/>
    <mergeCell ref="H741:H745"/>
    <mergeCell ref="K741:K745"/>
    <mergeCell ref="A731:A735"/>
    <mergeCell ref="B731:B735"/>
    <mergeCell ref="H731:H735"/>
    <mergeCell ref="K731:K735"/>
    <mergeCell ref="I741:I745"/>
    <mergeCell ref="J741:J745"/>
    <mergeCell ref="I751:I755"/>
    <mergeCell ref="J751:J755"/>
    <mergeCell ref="I716:I720"/>
    <mergeCell ref="J716:J720"/>
    <mergeCell ref="A736:A740"/>
    <mergeCell ref="B736:B740"/>
    <mergeCell ref="H736:H740"/>
    <mergeCell ref="K736:K740"/>
    <mergeCell ref="A721:A725"/>
    <mergeCell ref="B721:B725"/>
    <mergeCell ref="H721:H725"/>
    <mergeCell ref="K721:K725"/>
    <mergeCell ref="A726:A730"/>
    <mergeCell ref="B726:B730"/>
    <mergeCell ref="H726:H730"/>
    <mergeCell ref="K726:K730"/>
    <mergeCell ref="A716:A720"/>
    <mergeCell ref="B716:B720"/>
    <mergeCell ref="H716:H720"/>
    <mergeCell ref="K716:K720"/>
    <mergeCell ref="I726:I730"/>
    <mergeCell ref="J726:J730"/>
    <mergeCell ref="I731:I735"/>
    <mergeCell ref="J731:J735"/>
    <mergeCell ref="I736:I740"/>
    <mergeCell ref="J736:J740"/>
    <mergeCell ref="I691:I695"/>
    <mergeCell ref="J691:J695"/>
    <mergeCell ref="I696:I700"/>
    <mergeCell ref="J696:J700"/>
    <mergeCell ref="A706:A710"/>
    <mergeCell ref="B706:B710"/>
    <mergeCell ref="H706:H710"/>
    <mergeCell ref="K706:K710"/>
    <mergeCell ref="A711:A715"/>
    <mergeCell ref="B711:B715"/>
    <mergeCell ref="H711:H715"/>
    <mergeCell ref="K711:K715"/>
    <mergeCell ref="I711:I715"/>
    <mergeCell ref="J711:J715"/>
    <mergeCell ref="H661:H665"/>
    <mergeCell ref="I661:I665"/>
    <mergeCell ref="J661:J665"/>
    <mergeCell ref="A701:A705"/>
    <mergeCell ref="B701:B705"/>
    <mergeCell ref="H701:H705"/>
    <mergeCell ref="K701:K705"/>
    <mergeCell ref="A691:A695"/>
    <mergeCell ref="B691:B695"/>
    <mergeCell ref="H691:H695"/>
    <mergeCell ref="K691:K695"/>
    <mergeCell ref="A696:A700"/>
    <mergeCell ref="B696:B700"/>
    <mergeCell ref="H696:H700"/>
    <mergeCell ref="K696:K700"/>
    <mergeCell ref="K661:K665"/>
    <mergeCell ref="I706:I710"/>
    <mergeCell ref="J706:J710"/>
    <mergeCell ref="I671:I675"/>
    <mergeCell ref="J671:J675"/>
    <mergeCell ref="A676:A680"/>
    <mergeCell ref="B676:B680"/>
    <mergeCell ref="H676:H680"/>
    <mergeCell ref="I676:I680"/>
    <mergeCell ref="J676:J680"/>
    <mergeCell ref="K676:K680"/>
    <mergeCell ref="A641:A645"/>
    <mergeCell ref="B641:B645"/>
    <mergeCell ref="H641:H645"/>
    <mergeCell ref="K641:K645"/>
    <mergeCell ref="A636:A640"/>
    <mergeCell ref="B636:B640"/>
    <mergeCell ref="H636:H640"/>
    <mergeCell ref="K636:K640"/>
    <mergeCell ref="A626:A630"/>
    <mergeCell ref="A686:A690"/>
    <mergeCell ref="B686:B690"/>
    <mergeCell ref="H686:H690"/>
    <mergeCell ref="K686:K690"/>
    <mergeCell ref="A681:A685"/>
    <mergeCell ref="B681:B685"/>
    <mergeCell ref="I686:I690"/>
    <mergeCell ref="J686:J690"/>
    <mergeCell ref="A666:A670"/>
    <mergeCell ref="B666:B670"/>
    <mergeCell ref="H666:H670"/>
    <mergeCell ref="K666:K670"/>
    <mergeCell ref="A646:A650"/>
    <mergeCell ref="B646:B650"/>
    <mergeCell ref="H646:H650"/>
    <mergeCell ref="K646:K650"/>
    <mergeCell ref="I636:I640"/>
    <mergeCell ref="J636:J640"/>
    <mergeCell ref="I641:I645"/>
    <mergeCell ref="J641:J645"/>
    <mergeCell ref="I646:I650"/>
    <mergeCell ref="A661:A665"/>
    <mergeCell ref="B661:B665"/>
    <mergeCell ref="B626:B630"/>
    <mergeCell ref="H626:H630"/>
    <mergeCell ref="K626:K630"/>
    <mergeCell ref="A631:A635"/>
    <mergeCell ref="B631:B635"/>
    <mergeCell ref="H631:H635"/>
    <mergeCell ref="K631:K635"/>
    <mergeCell ref="A621:A625"/>
    <mergeCell ref="B621:B625"/>
    <mergeCell ref="H621:H625"/>
    <mergeCell ref="K621:K625"/>
    <mergeCell ref="I631:I635"/>
    <mergeCell ref="J631:J635"/>
    <mergeCell ref="A606:A610"/>
    <mergeCell ref="B606:B610"/>
    <mergeCell ref="H606:H610"/>
    <mergeCell ref="K606:K610"/>
    <mergeCell ref="I611:I615"/>
    <mergeCell ref="J611:J615"/>
    <mergeCell ref="A611:A615"/>
    <mergeCell ref="I476:I480"/>
    <mergeCell ref="J476:J480"/>
    <mergeCell ref="I601:I605"/>
    <mergeCell ref="J601:J605"/>
    <mergeCell ref="I596:I600"/>
    <mergeCell ref="A591:A595"/>
    <mergeCell ref="B591:B595"/>
    <mergeCell ref="H591:H595"/>
    <mergeCell ref="K591:K595"/>
    <mergeCell ref="B571:B575"/>
    <mergeCell ref="H571:H575"/>
    <mergeCell ref="K571:K575"/>
    <mergeCell ref="I561:I565"/>
    <mergeCell ref="J561:J565"/>
    <mergeCell ref="A561:A565"/>
    <mergeCell ref="B561:B565"/>
    <mergeCell ref="H561:H565"/>
    <mergeCell ref="K561:K565"/>
    <mergeCell ref="A571:A575"/>
    <mergeCell ref="A601:A605"/>
    <mergeCell ref="B601:B605"/>
    <mergeCell ref="H601:H605"/>
    <mergeCell ref="K601:K605"/>
    <mergeCell ref="A541:A545"/>
    <mergeCell ref="B541:B545"/>
    <mergeCell ref="H541:H545"/>
    <mergeCell ref="K541:K545"/>
    <mergeCell ref="A551:A555"/>
    <mergeCell ref="B551:B555"/>
    <mergeCell ref="H551:H555"/>
    <mergeCell ref="K551:K555"/>
    <mergeCell ref="H516:H520"/>
    <mergeCell ref="A456:A460"/>
    <mergeCell ref="B456:B460"/>
    <mergeCell ref="H456:H460"/>
    <mergeCell ref="I456:I460"/>
    <mergeCell ref="J456:J460"/>
    <mergeCell ref="K456:K460"/>
    <mergeCell ref="A481:A485"/>
    <mergeCell ref="B481:B485"/>
    <mergeCell ref="H481:H485"/>
    <mergeCell ref="K481:K485"/>
    <mergeCell ref="I481:I485"/>
    <mergeCell ref="J481:J485"/>
    <mergeCell ref="I486:I490"/>
    <mergeCell ref="J486:J490"/>
    <mergeCell ref="I491:I495"/>
    <mergeCell ref="J491:J495"/>
    <mergeCell ref="A476:A480"/>
    <mergeCell ref="B476:B480"/>
    <mergeCell ref="H476:H480"/>
    <mergeCell ref="K476:K480"/>
    <mergeCell ref="A486:A490"/>
    <mergeCell ref="B486:B490"/>
    <mergeCell ref="H486:H490"/>
    <mergeCell ref="K486:K490"/>
    <mergeCell ref="A491:A495"/>
    <mergeCell ref="B491:B495"/>
    <mergeCell ref="H491:H495"/>
    <mergeCell ref="K491:K495"/>
    <mergeCell ref="A461:A465"/>
    <mergeCell ref="B461:B465"/>
    <mergeCell ref="A466:A470"/>
    <mergeCell ref="B466:B470"/>
    <mergeCell ref="H466:H470"/>
    <mergeCell ref="K466:K470"/>
    <mergeCell ref="A421:A425"/>
    <mergeCell ref="B421:B425"/>
    <mergeCell ref="H421:H425"/>
    <mergeCell ref="I421:I425"/>
    <mergeCell ref="J421:J425"/>
    <mergeCell ref="K421:K425"/>
    <mergeCell ref="A471:A475"/>
    <mergeCell ref="B471:B475"/>
    <mergeCell ref="H471:H475"/>
    <mergeCell ref="K471:K475"/>
    <mergeCell ref="A451:A455"/>
    <mergeCell ref="B451:B455"/>
    <mergeCell ref="H451:H455"/>
    <mergeCell ref="K451:K455"/>
    <mergeCell ref="I451:I455"/>
    <mergeCell ref="J451:J455"/>
    <mergeCell ref="I471:I475"/>
    <mergeCell ref="J471:J475"/>
    <mergeCell ref="A446:A450"/>
    <mergeCell ref="B446:B450"/>
    <mergeCell ref="H446:H450"/>
    <mergeCell ref="K446:K450"/>
    <mergeCell ref="I446:I450"/>
    <mergeCell ref="J446:J450"/>
    <mergeCell ref="H461:H465"/>
    <mergeCell ref="I461:I465"/>
    <mergeCell ref="J461:J465"/>
    <mergeCell ref="K461:K465"/>
    <mergeCell ref="A431:A435"/>
    <mergeCell ref="B431:B435"/>
    <mergeCell ref="K431:K435"/>
    <mergeCell ref="A436:A440"/>
    <mergeCell ref="B436:B440"/>
    <mergeCell ref="H436:H440"/>
    <mergeCell ref="K436:K440"/>
    <mergeCell ref="I441:I445"/>
    <mergeCell ref="J441:J445"/>
    <mergeCell ref="A416:A420"/>
    <mergeCell ref="B416:B420"/>
    <mergeCell ref="H416:H420"/>
    <mergeCell ref="K416:K420"/>
    <mergeCell ref="I416:I420"/>
    <mergeCell ref="J416:J420"/>
    <mergeCell ref="A441:A445"/>
    <mergeCell ref="B441:B445"/>
    <mergeCell ref="H441:H445"/>
    <mergeCell ref="K441:K445"/>
    <mergeCell ref="H431:H435"/>
    <mergeCell ref="A426:A430"/>
    <mergeCell ref="B426:B430"/>
    <mergeCell ref="H426:H430"/>
    <mergeCell ref="I426:I430"/>
    <mergeCell ref="J426:J430"/>
    <mergeCell ref="K426:K430"/>
    <mergeCell ref="H361:H365"/>
    <mergeCell ref="K361:K365"/>
    <mergeCell ref="A376:A380"/>
    <mergeCell ref="B376:B380"/>
    <mergeCell ref="H376:H380"/>
    <mergeCell ref="I376:I380"/>
    <mergeCell ref="J376:J380"/>
    <mergeCell ref="K376:K380"/>
    <mergeCell ref="A366:A370"/>
    <mergeCell ref="B366:B370"/>
    <mergeCell ref="H366:H370"/>
    <mergeCell ref="I366:I370"/>
    <mergeCell ref="J366:J370"/>
    <mergeCell ref="K366:K370"/>
    <mergeCell ref="A386:A390"/>
    <mergeCell ref="B386:B390"/>
    <mergeCell ref="H386:H390"/>
    <mergeCell ref="K386:K390"/>
    <mergeCell ref="I386:I390"/>
    <mergeCell ref="J386:J390"/>
    <mergeCell ref="A381:A385"/>
    <mergeCell ref="B381:B385"/>
    <mergeCell ref="H381:H385"/>
    <mergeCell ref="K381:K385"/>
    <mergeCell ref="I276:I280"/>
    <mergeCell ref="J276:J280"/>
    <mergeCell ref="I281:I285"/>
    <mergeCell ref="J281:J285"/>
    <mergeCell ref="A291:A295"/>
    <mergeCell ref="B291:B295"/>
    <mergeCell ref="H291:H295"/>
    <mergeCell ref="I291:I295"/>
    <mergeCell ref="J291:J295"/>
    <mergeCell ref="K291:K295"/>
    <mergeCell ref="A261:A265"/>
    <mergeCell ref="B261:B265"/>
    <mergeCell ref="H261:H265"/>
    <mergeCell ref="K261:K265"/>
    <mergeCell ref="A266:A270"/>
    <mergeCell ref="B266:B270"/>
    <mergeCell ref="H266:H270"/>
    <mergeCell ref="K266:K270"/>
    <mergeCell ref="A271:A275"/>
    <mergeCell ref="B271:B275"/>
    <mergeCell ref="H271:H275"/>
    <mergeCell ref="K271:K275"/>
    <mergeCell ref="A276:A280"/>
    <mergeCell ref="A286:A290"/>
    <mergeCell ref="H286:H290"/>
    <mergeCell ref="K286:K290"/>
    <mergeCell ref="A281:A285"/>
    <mergeCell ref="B281:B285"/>
    <mergeCell ref="H281:H285"/>
    <mergeCell ref="K281:K285"/>
    <mergeCell ref="B276:B280"/>
    <mergeCell ref="H276:H280"/>
    <mergeCell ref="A251:A255"/>
    <mergeCell ref="B251:B255"/>
    <mergeCell ref="H251:H255"/>
    <mergeCell ref="K251:K255"/>
    <mergeCell ref="A256:A260"/>
    <mergeCell ref="B256:B260"/>
    <mergeCell ref="H256:H260"/>
    <mergeCell ref="K256:K260"/>
    <mergeCell ref="I251:I255"/>
    <mergeCell ref="J251:J255"/>
    <mergeCell ref="I261:I265"/>
    <mergeCell ref="J261:J265"/>
    <mergeCell ref="I266:I270"/>
    <mergeCell ref="J266:J270"/>
    <mergeCell ref="A246:A250"/>
    <mergeCell ref="B246:B250"/>
    <mergeCell ref="H246:H250"/>
    <mergeCell ref="K246:K250"/>
    <mergeCell ref="I246:I250"/>
    <mergeCell ref="J246:J250"/>
    <mergeCell ref="I211:I215"/>
    <mergeCell ref="J211:J215"/>
    <mergeCell ref="A241:A245"/>
    <mergeCell ref="B241:B245"/>
    <mergeCell ref="H241:H245"/>
    <mergeCell ref="K241:K245"/>
    <mergeCell ref="A221:A225"/>
    <mergeCell ref="B221:B225"/>
    <mergeCell ref="H221:H225"/>
    <mergeCell ref="K221:K225"/>
    <mergeCell ref="A231:A235"/>
    <mergeCell ref="B231:B235"/>
    <mergeCell ref="H231:H235"/>
    <mergeCell ref="I231:I235"/>
    <mergeCell ref="J231:J235"/>
    <mergeCell ref="K231:K235"/>
    <mergeCell ref="A236:A240"/>
    <mergeCell ref="B236:B240"/>
    <mergeCell ref="J236:J240"/>
    <mergeCell ref="K236:K240"/>
    <mergeCell ref="H236:H240"/>
    <mergeCell ref="I236:I240"/>
    <mergeCell ref="A136:A140"/>
    <mergeCell ref="B136:B140"/>
    <mergeCell ref="H136:H140"/>
    <mergeCell ref="K136:K140"/>
    <mergeCell ref="A146:A150"/>
    <mergeCell ref="B146:B150"/>
    <mergeCell ref="H146:H150"/>
    <mergeCell ref="K146:K150"/>
    <mergeCell ref="A196:A200"/>
    <mergeCell ref="B196:B200"/>
    <mergeCell ref="H196:H200"/>
    <mergeCell ref="I196:I200"/>
    <mergeCell ref="J196:J200"/>
    <mergeCell ref="K196:K200"/>
    <mergeCell ref="A186:A190"/>
    <mergeCell ref="B186:B190"/>
    <mergeCell ref="H186:H190"/>
    <mergeCell ref="K186:K190"/>
    <mergeCell ref="A151:A155"/>
    <mergeCell ref="B151:B155"/>
    <mergeCell ref="H151:H155"/>
    <mergeCell ref="K151:K155"/>
    <mergeCell ref="A191:A195"/>
    <mergeCell ref="B191:B195"/>
    <mergeCell ref="H191:H195"/>
    <mergeCell ref="K191:K195"/>
    <mergeCell ref="A156:A160"/>
    <mergeCell ref="B156:B160"/>
    <mergeCell ref="H141:H145"/>
    <mergeCell ref="I141:I145"/>
    <mergeCell ref="J141:J145"/>
    <mergeCell ref="K141:K145"/>
    <mergeCell ref="A106:A110"/>
    <mergeCell ref="B106:B110"/>
    <mergeCell ref="H106:H110"/>
    <mergeCell ref="K106:K110"/>
    <mergeCell ref="K91:K95"/>
    <mergeCell ref="I111:I115"/>
    <mergeCell ref="J111:J115"/>
    <mergeCell ref="I121:I125"/>
    <mergeCell ref="J121:J125"/>
    <mergeCell ref="I126:I130"/>
    <mergeCell ref="J126:J130"/>
    <mergeCell ref="A96:A100"/>
    <mergeCell ref="B96:B100"/>
    <mergeCell ref="H96:H100"/>
    <mergeCell ref="K96:K100"/>
    <mergeCell ref="A101:A105"/>
    <mergeCell ref="B101:B105"/>
    <mergeCell ref="H101:H105"/>
    <mergeCell ref="K101:K105"/>
    <mergeCell ref="J101:J105"/>
    <mergeCell ref="I106:I110"/>
    <mergeCell ref="J106:J110"/>
    <mergeCell ref="I96:I100"/>
    <mergeCell ref="J96:J100"/>
    <mergeCell ref="I101:I105"/>
    <mergeCell ref="H121:H125"/>
    <mergeCell ref="K121:K125"/>
    <mergeCell ref="A126:A130"/>
    <mergeCell ref="B126:B130"/>
    <mergeCell ref="H126:H130"/>
    <mergeCell ref="K126:K130"/>
    <mergeCell ref="B76:B80"/>
    <mergeCell ref="H76:H80"/>
    <mergeCell ref="K76:K80"/>
    <mergeCell ref="I76:I80"/>
    <mergeCell ref="J76:J80"/>
    <mergeCell ref="A86:A90"/>
    <mergeCell ref="B86:B90"/>
    <mergeCell ref="H86:H90"/>
    <mergeCell ref="K86:K90"/>
    <mergeCell ref="A91:A95"/>
    <mergeCell ref="B91:B95"/>
    <mergeCell ref="H91:H95"/>
    <mergeCell ref="A81:A85"/>
    <mergeCell ref="B81:B85"/>
    <mergeCell ref="H81:H85"/>
    <mergeCell ref="K81:K85"/>
    <mergeCell ref="I81:I85"/>
    <mergeCell ref="J81:J85"/>
    <mergeCell ref="I91:I95"/>
    <mergeCell ref="J91:J95"/>
    <mergeCell ref="A66:A70"/>
    <mergeCell ref="B66:B70"/>
    <mergeCell ref="H66:H70"/>
    <mergeCell ref="K66:K70"/>
    <mergeCell ref="H26:H30"/>
    <mergeCell ref="K26:K30"/>
    <mergeCell ref="A31:A35"/>
    <mergeCell ref="B31:B35"/>
    <mergeCell ref="H31:H35"/>
    <mergeCell ref="K31:K35"/>
    <mergeCell ref="A26:A30"/>
    <mergeCell ref="B26:B30"/>
    <mergeCell ref="H36:H40"/>
    <mergeCell ref="K36:K40"/>
    <mergeCell ref="A41:A45"/>
    <mergeCell ref="B41:B45"/>
    <mergeCell ref="H41:H45"/>
    <mergeCell ref="K41:K45"/>
    <mergeCell ref="A36:A40"/>
    <mergeCell ref="B36:B40"/>
    <mergeCell ref="A51:A55"/>
    <mergeCell ref="B51:B55"/>
    <mergeCell ref="H51:H55"/>
    <mergeCell ref="K51:K55"/>
    <mergeCell ref="A46:A50"/>
    <mergeCell ref="B46:B50"/>
    <mergeCell ref="H46:H50"/>
    <mergeCell ref="K46:K50"/>
    <mergeCell ref="A56:A60"/>
    <mergeCell ref="B56:B60"/>
    <mergeCell ref="H56:H60"/>
    <mergeCell ref="K56:K60"/>
    <mergeCell ref="A4:A5"/>
    <mergeCell ref="B4:B5"/>
    <mergeCell ref="K4:K5"/>
    <mergeCell ref="A16:A20"/>
    <mergeCell ref="B16:B20"/>
    <mergeCell ref="K16:K20"/>
    <mergeCell ref="A21:A25"/>
    <mergeCell ref="B21:B25"/>
    <mergeCell ref="H21:H25"/>
    <mergeCell ref="K21:K25"/>
    <mergeCell ref="A6:A10"/>
    <mergeCell ref="B6:B10"/>
    <mergeCell ref="K6:K10"/>
    <mergeCell ref="A11:A15"/>
    <mergeCell ref="B11:B15"/>
    <mergeCell ref="H11:H15"/>
    <mergeCell ref="K11:K15"/>
    <mergeCell ref="H4:J4"/>
    <mergeCell ref="H6:H10"/>
    <mergeCell ref="H16:H20"/>
    <mergeCell ref="A71:A75"/>
    <mergeCell ref="B71:B75"/>
    <mergeCell ref="H71:H75"/>
    <mergeCell ref="K71:K75"/>
    <mergeCell ref="M501:M505"/>
    <mergeCell ref="A116:A120"/>
    <mergeCell ref="B116:B120"/>
    <mergeCell ref="H116:H120"/>
    <mergeCell ref="K116:K120"/>
    <mergeCell ref="A111:A115"/>
    <mergeCell ref="B111:B115"/>
    <mergeCell ref="H111:H115"/>
    <mergeCell ref="K111:K115"/>
    <mergeCell ref="H681:H685"/>
    <mergeCell ref="K681:K685"/>
    <mergeCell ref="A671:A675"/>
    <mergeCell ref="B671:B675"/>
    <mergeCell ref="H671:H675"/>
    <mergeCell ref="K671:K675"/>
    <mergeCell ref="A511:A515"/>
    <mergeCell ref="B511:B515"/>
    <mergeCell ref="H511:H515"/>
    <mergeCell ref="K511:K515"/>
    <mergeCell ref="A516:A520"/>
    <mergeCell ref="B516:B520"/>
    <mergeCell ref="A496:A500"/>
    <mergeCell ref="B496:B500"/>
    <mergeCell ref="H496:H500"/>
    <mergeCell ref="I496:I500"/>
    <mergeCell ref="J496:J500"/>
    <mergeCell ref="K496:K500"/>
    <mergeCell ref="A76:A80"/>
    <mergeCell ref="L306:L310"/>
    <mergeCell ref="A166:A170"/>
    <mergeCell ref="B166:B170"/>
    <mergeCell ref="H166:H170"/>
    <mergeCell ref="K166:K170"/>
    <mergeCell ref="I166:I170"/>
    <mergeCell ref="J166:J170"/>
    <mergeCell ref="A171:A175"/>
    <mergeCell ref="B171:B175"/>
    <mergeCell ref="H171:H175"/>
    <mergeCell ref="K171:K175"/>
    <mergeCell ref="I171:I175"/>
    <mergeCell ref="J171:J175"/>
    <mergeCell ref="A216:A220"/>
    <mergeCell ref="B216:B220"/>
    <mergeCell ref="H216:H220"/>
    <mergeCell ref="A201:A205"/>
    <mergeCell ref="B201:B205"/>
    <mergeCell ref="H201:H205"/>
    <mergeCell ref="K201:K205"/>
    <mergeCell ref="A206:A210"/>
    <mergeCell ref="B206:B210"/>
    <mergeCell ref="H206:H210"/>
    <mergeCell ref="K206:K210"/>
    <mergeCell ref="H301:H305"/>
    <mergeCell ref="K301:K305"/>
    <mergeCell ref="L301:L305"/>
    <mergeCell ref="A296:A300"/>
    <mergeCell ref="B296:B300"/>
    <mergeCell ref="H296:H300"/>
    <mergeCell ref="I206:I210"/>
    <mergeCell ref="J206:J210"/>
    <mergeCell ref="A351:A355"/>
    <mergeCell ref="B351:B355"/>
    <mergeCell ref="H351:H355"/>
    <mergeCell ref="K216:K220"/>
    <mergeCell ref="I216:I220"/>
    <mergeCell ref="J216:J220"/>
    <mergeCell ref="I221:I225"/>
    <mergeCell ref="J221:J225"/>
    <mergeCell ref="A211:A215"/>
    <mergeCell ref="B211:B215"/>
    <mergeCell ref="H211:H215"/>
    <mergeCell ref="K211:K215"/>
    <mergeCell ref="H341:H345"/>
    <mergeCell ref="K341:K345"/>
    <mergeCell ref="L341:L345"/>
    <mergeCell ref="A316:A320"/>
    <mergeCell ref="A336:A340"/>
    <mergeCell ref="B336:B340"/>
    <mergeCell ref="H336:H340"/>
    <mergeCell ref="I336:I340"/>
    <mergeCell ref="J336:J340"/>
    <mergeCell ref="K336:K340"/>
    <mergeCell ref="L336:L340"/>
    <mergeCell ref="A306:A310"/>
    <mergeCell ref="B306:B310"/>
    <mergeCell ref="H306:H310"/>
    <mergeCell ref="I306:I310"/>
    <mergeCell ref="A341:A345"/>
    <mergeCell ref="B341:B345"/>
    <mergeCell ref="K351:K355"/>
    <mergeCell ref="J306:J310"/>
    <mergeCell ref="K306:K310"/>
    <mergeCell ref="A506:A510"/>
    <mergeCell ref="B506:B510"/>
    <mergeCell ref="H506:H510"/>
    <mergeCell ref="I506:I510"/>
    <mergeCell ref="L676:L680"/>
    <mergeCell ref="A501:A505"/>
    <mergeCell ref="B501:B505"/>
    <mergeCell ref="A131:A135"/>
    <mergeCell ref="B131:B135"/>
    <mergeCell ref="H131:H135"/>
    <mergeCell ref="K131:K135"/>
    <mergeCell ref="A121:A125"/>
    <mergeCell ref="B121:B125"/>
    <mergeCell ref="H501:H505"/>
    <mergeCell ref="A301:A305"/>
    <mergeCell ref="B301:B305"/>
    <mergeCell ref="I316:I320"/>
    <mergeCell ref="J316:J320"/>
    <mergeCell ref="K316:K320"/>
    <mergeCell ref="J516:J520"/>
    <mergeCell ref="A536:A540"/>
    <mergeCell ref="B611:B615"/>
    <mergeCell ref="H611:H615"/>
    <mergeCell ref="K611:K615"/>
    <mergeCell ref="B536:B540"/>
    <mergeCell ref="H536:H540"/>
    <mergeCell ref="K536:K540"/>
    <mergeCell ref="I536:I540"/>
    <mergeCell ref="J536:J540"/>
    <mergeCell ref="I541:I545"/>
    <mergeCell ref="J541:J545"/>
    <mergeCell ref="A576:A580"/>
    <mergeCell ref="B346:B350"/>
    <mergeCell ref="H346:H350"/>
    <mergeCell ref="I346:I350"/>
    <mergeCell ref="J346:J350"/>
    <mergeCell ref="K346:K350"/>
    <mergeCell ref="A346:A350"/>
    <mergeCell ref="B321:B325"/>
    <mergeCell ref="H321:H325"/>
    <mergeCell ref="I311:I315"/>
    <mergeCell ref="J311:J315"/>
    <mergeCell ref="K311:K315"/>
    <mergeCell ref="A326:A330"/>
    <mergeCell ref="B326:B330"/>
    <mergeCell ref="H326:H330"/>
    <mergeCell ref="I326:I330"/>
    <mergeCell ref="J326:J330"/>
    <mergeCell ref="K326:K330"/>
    <mergeCell ref="B311:B315"/>
    <mergeCell ref="H311:H315"/>
    <mergeCell ref="I321:I325"/>
    <mergeCell ref="J321:J325"/>
    <mergeCell ref="K321:K325"/>
    <mergeCell ref="B316:B320"/>
    <mergeCell ref="H316:H320"/>
    <mergeCell ref="A311:A315"/>
    <mergeCell ref="L923:L927"/>
    <mergeCell ref="M923:M927"/>
    <mergeCell ref="A908:A912"/>
    <mergeCell ref="B908:B912"/>
    <mergeCell ref="H908:H912"/>
    <mergeCell ref="I908:I912"/>
    <mergeCell ref="J908:J912"/>
    <mergeCell ref="K908:K912"/>
    <mergeCell ref="L908:L912"/>
    <mergeCell ref="M908:M912"/>
    <mergeCell ref="A371:A375"/>
    <mergeCell ref="B371:B375"/>
    <mergeCell ref="H371:H375"/>
    <mergeCell ref="I371:I375"/>
    <mergeCell ref="J371:J375"/>
    <mergeCell ref="K371:K375"/>
    <mergeCell ref="A356:A360"/>
    <mergeCell ref="K576:K580"/>
    <mergeCell ref="B596:B600"/>
    <mergeCell ref="H596:H600"/>
    <mergeCell ref="K596:K600"/>
    <mergeCell ref="J596:J600"/>
    <mergeCell ref="A596:A600"/>
    <mergeCell ref="A586:A590"/>
    <mergeCell ref="B586:B590"/>
    <mergeCell ref="H586:H590"/>
    <mergeCell ref="I586:I590"/>
    <mergeCell ref="J586:J590"/>
    <mergeCell ref="K586:K590"/>
    <mergeCell ref="A546:A550"/>
    <mergeCell ref="B546:B550"/>
    <mergeCell ref="H546:H550"/>
    <mergeCell ref="B356:B360"/>
    <mergeCell ref="I501:I505"/>
    <mergeCell ref="J501:J505"/>
    <mergeCell ref="L326:L330"/>
    <mergeCell ref="M326:M330"/>
    <mergeCell ref="J331:J335"/>
    <mergeCell ref="K331:K335"/>
    <mergeCell ref="L331:L335"/>
    <mergeCell ref="J506:J510"/>
    <mergeCell ref="K506:K510"/>
    <mergeCell ref="A556:A560"/>
    <mergeCell ref="A361:A365"/>
    <mergeCell ref="B361:B365"/>
    <mergeCell ref="I296:I300"/>
    <mergeCell ref="J296:J300"/>
    <mergeCell ref="K296:K300"/>
    <mergeCell ref="L296:L300"/>
    <mergeCell ref="M296:M300"/>
    <mergeCell ref="K501:K505"/>
    <mergeCell ref="H356:H360"/>
    <mergeCell ref="K356:K360"/>
    <mergeCell ref="K516:K520"/>
    <mergeCell ref="I516:I520"/>
    <mergeCell ref="M316:M320"/>
    <mergeCell ref="A321:A325"/>
    <mergeCell ref="I351:I355"/>
    <mergeCell ref="J351:J355"/>
    <mergeCell ref="M321:M325"/>
    <mergeCell ref="A331:A335"/>
    <mergeCell ref="B331:B335"/>
    <mergeCell ref="H331:H335"/>
    <mergeCell ref="I331:I335"/>
    <mergeCell ref="L586:L590"/>
    <mergeCell ref="M586:M590"/>
    <mergeCell ref="A581:A585"/>
    <mergeCell ref="B581:B585"/>
    <mergeCell ref="H581:H585"/>
    <mergeCell ref="I581:I585"/>
    <mergeCell ref="J581:J585"/>
    <mergeCell ref="K581:K585"/>
    <mergeCell ref="L581:L585"/>
    <mergeCell ref="M581:M585"/>
    <mergeCell ref="A566:A570"/>
    <mergeCell ref="B566:B570"/>
    <mergeCell ref="H566:H570"/>
    <mergeCell ref="I566:I570"/>
    <mergeCell ref="J566:J570"/>
    <mergeCell ref="K566:K570"/>
    <mergeCell ref="L566:L570"/>
    <mergeCell ref="M566:M570"/>
    <mergeCell ref="B576:B580"/>
    <mergeCell ref="H576:H580"/>
    <mergeCell ref="I576:I580"/>
    <mergeCell ref="J576:J580"/>
  </mergeCells>
  <pageMargins left="0.19685039370078741" right="0.19685039370078741" top="0.43307086614173229" bottom="0.15748031496062992" header="0.23622047244094491" footer="0.11811023622047245"/>
  <pageSetup paperSize="9" scale="56" fitToHeight="0" orientation="landscape" r:id="rId1"/>
  <headerFooter differentFirst="1">
    <oddHeader>&amp;C&amp;P</oddHeader>
    <firstHeader>&amp;C</firstHeader>
  </headerFooter>
  <rowBreaks count="26" manualBreakCount="26">
    <brk id="35" max="12" man="1"/>
    <brk id="75" max="12" man="1"/>
    <brk id="95" max="12" man="1"/>
    <brk id="140" max="12" man="1"/>
    <brk id="185" max="12" man="1"/>
    <brk id="225" max="12" man="1"/>
    <brk id="265" max="12" man="1"/>
    <brk id="290" max="12" man="1"/>
    <brk id="320" max="12" man="1"/>
    <brk id="350" max="12" man="1"/>
    <brk id="395" max="12" man="1"/>
    <brk id="440" max="12" man="1"/>
    <brk id="475" max="12" man="1"/>
    <brk id="500" max="12" man="1"/>
    <brk id="540" max="12" man="1"/>
    <brk id="585" max="12" man="1"/>
    <brk id="610" max="12" man="1"/>
    <brk id="655" max="12" man="1"/>
    <brk id="690" max="12" man="1"/>
    <brk id="735" max="12" man="1"/>
    <brk id="770" max="12" man="1"/>
    <brk id="805" max="12" man="1"/>
    <brk id="821" max="12" man="1"/>
    <brk id="841" max="12" man="1"/>
    <brk id="872" max="12" man="1"/>
    <brk id="927" max="12" man="1"/>
  </rowBreaks>
  <ignoredErrors>
    <ignoredError sqref="D281" formula="1"/>
  </ignoredErrors>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Q32"/>
  <sheetViews>
    <sheetView view="pageBreakPreview" topLeftCell="A13" zoomScaleSheetLayoutView="100" workbookViewId="0">
      <selection activeCell="I30" sqref="I30"/>
    </sheetView>
  </sheetViews>
  <sheetFormatPr defaultColWidth="9.140625" defaultRowHeight="15"/>
  <cols>
    <col min="1" max="1" width="3.7109375" style="24" customWidth="1"/>
    <col min="2" max="2" width="21.28515625" style="24" customWidth="1"/>
    <col min="3" max="3" width="17.85546875" style="24" customWidth="1"/>
    <col min="4" max="4" width="14.140625" style="24" customWidth="1"/>
    <col min="5" max="5" width="16.140625" style="24" customWidth="1"/>
    <col min="6" max="6" width="15.28515625" style="24" customWidth="1"/>
    <col min="7" max="7" width="9" style="24" customWidth="1"/>
    <col min="8" max="8" width="12.7109375" style="24" customWidth="1"/>
    <col min="9" max="9" width="13.42578125" style="24" customWidth="1"/>
    <col min="10" max="10" width="13.28515625" style="24" customWidth="1"/>
    <col min="11" max="11" width="8.85546875" style="24" customWidth="1"/>
    <col min="12" max="12" width="12.42578125" style="24" customWidth="1"/>
    <col min="13" max="13" width="12.85546875" style="24" customWidth="1"/>
    <col min="14" max="14" width="9.140625" style="24" customWidth="1"/>
    <col min="15" max="15" width="9.42578125" style="24" customWidth="1"/>
    <col min="16" max="16" width="11.28515625" style="24" customWidth="1"/>
    <col min="17" max="17" width="41.42578125" style="24" customWidth="1"/>
    <col min="18" max="256" width="9.140625" style="24"/>
    <col min="257" max="257" width="3.7109375" style="24" customWidth="1"/>
    <col min="258" max="258" width="15.140625" style="24" customWidth="1"/>
    <col min="259" max="259" width="11.28515625" style="24" customWidth="1"/>
    <col min="260" max="260" width="8.42578125" style="24" customWidth="1"/>
    <col min="261" max="261" width="8.85546875" style="24" customWidth="1"/>
    <col min="262" max="262" width="8.42578125" style="24" customWidth="1"/>
    <col min="263" max="263" width="7.7109375" style="24" customWidth="1"/>
    <col min="264" max="264" width="12.7109375" style="24" customWidth="1"/>
    <col min="265" max="265" width="13.42578125" style="24" customWidth="1"/>
    <col min="266" max="266" width="11.28515625" style="24" customWidth="1"/>
    <col min="267" max="267" width="8" style="24" customWidth="1"/>
    <col min="268" max="268" width="12.42578125" style="24" customWidth="1"/>
    <col min="269" max="269" width="11.7109375" style="24" customWidth="1"/>
    <col min="270" max="270" width="11" style="24" customWidth="1"/>
    <col min="271" max="271" width="9" style="24" customWidth="1"/>
    <col min="272" max="272" width="11" style="24" customWidth="1"/>
    <col min="273" max="273" width="15.42578125" style="24" customWidth="1"/>
    <col min="274" max="512" width="9.140625" style="24"/>
    <col min="513" max="513" width="3.7109375" style="24" customWidth="1"/>
    <col min="514" max="514" width="15.140625" style="24" customWidth="1"/>
    <col min="515" max="515" width="11.28515625" style="24" customWidth="1"/>
    <col min="516" max="516" width="8.42578125" style="24" customWidth="1"/>
    <col min="517" max="517" width="8.85546875" style="24" customWidth="1"/>
    <col min="518" max="518" width="8.42578125" style="24" customWidth="1"/>
    <col min="519" max="519" width="7.7109375" style="24" customWidth="1"/>
    <col min="520" max="520" width="12.7109375" style="24" customWidth="1"/>
    <col min="521" max="521" width="13.42578125" style="24" customWidth="1"/>
    <col min="522" max="522" width="11.28515625" style="24" customWidth="1"/>
    <col min="523" max="523" width="8" style="24" customWidth="1"/>
    <col min="524" max="524" width="12.42578125" style="24" customWidth="1"/>
    <col min="525" max="525" width="11.7109375" style="24" customWidth="1"/>
    <col min="526" max="526" width="11" style="24" customWidth="1"/>
    <col min="527" max="527" width="9" style="24" customWidth="1"/>
    <col min="528" max="528" width="11" style="24" customWidth="1"/>
    <col min="529" max="529" width="15.42578125" style="24" customWidth="1"/>
    <col min="530" max="768" width="9.140625" style="24"/>
    <col min="769" max="769" width="3.7109375" style="24" customWidth="1"/>
    <col min="770" max="770" width="15.140625" style="24" customWidth="1"/>
    <col min="771" max="771" width="11.28515625" style="24" customWidth="1"/>
    <col min="772" max="772" width="8.42578125" style="24" customWidth="1"/>
    <col min="773" max="773" width="8.85546875" style="24" customWidth="1"/>
    <col min="774" max="774" width="8.42578125" style="24" customWidth="1"/>
    <col min="775" max="775" width="7.7109375" style="24" customWidth="1"/>
    <col min="776" max="776" width="12.7109375" style="24" customWidth="1"/>
    <col min="777" max="777" width="13.42578125" style="24" customWidth="1"/>
    <col min="778" max="778" width="11.28515625" style="24" customWidth="1"/>
    <col min="779" max="779" width="8" style="24" customWidth="1"/>
    <col min="780" max="780" width="12.42578125" style="24" customWidth="1"/>
    <col min="781" max="781" width="11.7109375" style="24" customWidth="1"/>
    <col min="782" max="782" width="11" style="24" customWidth="1"/>
    <col min="783" max="783" width="9" style="24" customWidth="1"/>
    <col min="784" max="784" width="11" style="24" customWidth="1"/>
    <col min="785" max="785" width="15.42578125" style="24" customWidth="1"/>
    <col min="786" max="1024" width="9.140625" style="24"/>
    <col min="1025" max="1025" width="3.7109375" style="24" customWidth="1"/>
    <col min="1026" max="1026" width="15.140625" style="24" customWidth="1"/>
    <col min="1027" max="1027" width="11.28515625" style="24" customWidth="1"/>
    <col min="1028" max="1028" width="8.42578125" style="24" customWidth="1"/>
    <col min="1029" max="1029" width="8.85546875" style="24" customWidth="1"/>
    <col min="1030" max="1030" width="8.42578125" style="24" customWidth="1"/>
    <col min="1031" max="1031" width="7.7109375" style="24" customWidth="1"/>
    <col min="1032" max="1032" width="12.7109375" style="24" customWidth="1"/>
    <col min="1033" max="1033" width="13.42578125" style="24" customWidth="1"/>
    <col min="1034" max="1034" width="11.28515625" style="24" customWidth="1"/>
    <col min="1035" max="1035" width="8" style="24" customWidth="1"/>
    <col min="1036" max="1036" width="12.42578125" style="24" customWidth="1"/>
    <col min="1037" max="1037" width="11.7109375" style="24" customWidth="1"/>
    <col min="1038" max="1038" width="11" style="24" customWidth="1"/>
    <col min="1039" max="1039" width="9" style="24" customWidth="1"/>
    <col min="1040" max="1040" width="11" style="24" customWidth="1"/>
    <col min="1041" max="1041" width="15.42578125" style="24" customWidth="1"/>
    <col min="1042" max="1280" width="9.140625" style="24"/>
    <col min="1281" max="1281" width="3.7109375" style="24" customWidth="1"/>
    <col min="1282" max="1282" width="15.140625" style="24" customWidth="1"/>
    <col min="1283" max="1283" width="11.28515625" style="24" customWidth="1"/>
    <col min="1284" max="1284" width="8.42578125" style="24" customWidth="1"/>
    <col min="1285" max="1285" width="8.85546875" style="24" customWidth="1"/>
    <col min="1286" max="1286" width="8.42578125" style="24" customWidth="1"/>
    <col min="1287" max="1287" width="7.7109375" style="24" customWidth="1"/>
    <col min="1288" max="1288" width="12.7109375" style="24" customWidth="1"/>
    <col min="1289" max="1289" width="13.42578125" style="24" customWidth="1"/>
    <col min="1290" max="1290" width="11.28515625" style="24" customWidth="1"/>
    <col min="1291" max="1291" width="8" style="24" customWidth="1"/>
    <col min="1292" max="1292" width="12.42578125" style="24" customWidth="1"/>
    <col min="1293" max="1293" width="11.7109375" style="24" customWidth="1"/>
    <col min="1294" max="1294" width="11" style="24" customWidth="1"/>
    <col min="1295" max="1295" width="9" style="24" customWidth="1"/>
    <col min="1296" max="1296" width="11" style="24" customWidth="1"/>
    <col min="1297" max="1297" width="15.42578125" style="24" customWidth="1"/>
    <col min="1298" max="1536" width="9.140625" style="24"/>
    <col min="1537" max="1537" width="3.7109375" style="24" customWidth="1"/>
    <col min="1538" max="1538" width="15.140625" style="24" customWidth="1"/>
    <col min="1539" max="1539" width="11.28515625" style="24" customWidth="1"/>
    <col min="1540" max="1540" width="8.42578125" style="24" customWidth="1"/>
    <col min="1541" max="1541" width="8.85546875" style="24" customWidth="1"/>
    <col min="1542" max="1542" width="8.42578125" style="24" customWidth="1"/>
    <col min="1543" max="1543" width="7.7109375" style="24" customWidth="1"/>
    <col min="1544" max="1544" width="12.7109375" style="24" customWidth="1"/>
    <col min="1545" max="1545" width="13.42578125" style="24" customWidth="1"/>
    <col min="1546" max="1546" width="11.28515625" style="24" customWidth="1"/>
    <col min="1547" max="1547" width="8" style="24" customWidth="1"/>
    <col min="1548" max="1548" width="12.42578125" style="24" customWidth="1"/>
    <col min="1549" max="1549" width="11.7109375" style="24" customWidth="1"/>
    <col min="1550" max="1550" width="11" style="24" customWidth="1"/>
    <col min="1551" max="1551" width="9" style="24" customWidth="1"/>
    <col min="1552" max="1552" width="11" style="24" customWidth="1"/>
    <col min="1553" max="1553" width="15.42578125" style="24" customWidth="1"/>
    <col min="1554" max="1792" width="9.140625" style="24"/>
    <col min="1793" max="1793" width="3.7109375" style="24" customWidth="1"/>
    <col min="1794" max="1794" width="15.140625" style="24" customWidth="1"/>
    <col min="1795" max="1795" width="11.28515625" style="24" customWidth="1"/>
    <col min="1796" max="1796" width="8.42578125" style="24" customWidth="1"/>
    <col min="1797" max="1797" width="8.85546875" style="24" customWidth="1"/>
    <col min="1798" max="1798" width="8.42578125" style="24" customWidth="1"/>
    <col min="1799" max="1799" width="7.7109375" style="24" customWidth="1"/>
    <col min="1800" max="1800" width="12.7109375" style="24" customWidth="1"/>
    <col min="1801" max="1801" width="13.42578125" style="24" customWidth="1"/>
    <col min="1802" max="1802" width="11.28515625" style="24" customWidth="1"/>
    <col min="1803" max="1803" width="8" style="24" customWidth="1"/>
    <col min="1804" max="1804" width="12.42578125" style="24" customWidth="1"/>
    <col min="1805" max="1805" width="11.7109375" style="24" customWidth="1"/>
    <col min="1806" max="1806" width="11" style="24" customWidth="1"/>
    <col min="1807" max="1807" width="9" style="24" customWidth="1"/>
    <col min="1808" max="1808" width="11" style="24" customWidth="1"/>
    <col min="1809" max="1809" width="15.42578125" style="24" customWidth="1"/>
    <col min="1810" max="2048" width="9.140625" style="24"/>
    <col min="2049" max="2049" width="3.7109375" style="24" customWidth="1"/>
    <col min="2050" max="2050" width="15.140625" style="24" customWidth="1"/>
    <col min="2051" max="2051" width="11.28515625" style="24" customWidth="1"/>
    <col min="2052" max="2052" width="8.42578125" style="24" customWidth="1"/>
    <col min="2053" max="2053" width="8.85546875" style="24" customWidth="1"/>
    <col min="2054" max="2054" width="8.42578125" style="24" customWidth="1"/>
    <col min="2055" max="2055" width="7.7109375" style="24" customWidth="1"/>
    <col min="2056" max="2056" width="12.7109375" style="24" customWidth="1"/>
    <col min="2057" max="2057" width="13.42578125" style="24" customWidth="1"/>
    <col min="2058" max="2058" width="11.28515625" style="24" customWidth="1"/>
    <col min="2059" max="2059" width="8" style="24" customWidth="1"/>
    <col min="2060" max="2060" width="12.42578125" style="24" customWidth="1"/>
    <col min="2061" max="2061" width="11.7109375" style="24" customWidth="1"/>
    <col min="2062" max="2062" width="11" style="24" customWidth="1"/>
    <col min="2063" max="2063" width="9" style="24" customWidth="1"/>
    <col min="2064" max="2064" width="11" style="24" customWidth="1"/>
    <col min="2065" max="2065" width="15.42578125" style="24" customWidth="1"/>
    <col min="2066" max="2304" width="9.140625" style="24"/>
    <col min="2305" max="2305" width="3.7109375" style="24" customWidth="1"/>
    <col min="2306" max="2306" width="15.140625" style="24" customWidth="1"/>
    <col min="2307" max="2307" width="11.28515625" style="24" customWidth="1"/>
    <col min="2308" max="2308" width="8.42578125" style="24" customWidth="1"/>
    <col min="2309" max="2309" width="8.85546875" style="24" customWidth="1"/>
    <col min="2310" max="2310" width="8.42578125" style="24" customWidth="1"/>
    <col min="2311" max="2311" width="7.7109375" style="24" customWidth="1"/>
    <col min="2312" max="2312" width="12.7109375" style="24" customWidth="1"/>
    <col min="2313" max="2313" width="13.42578125" style="24" customWidth="1"/>
    <col min="2314" max="2314" width="11.28515625" style="24" customWidth="1"/>
    <col min="2315" max="2315" width="8" style="24" customWidth="1"/>
    <col min="2316" max="2316" width="12.42578125" style="24" customWidth="1"/>
    <col min="2317" max="2317" width="11.7109375" style="24" customWidth="1"/>
    <col min="2318" max="2318" width="11" style="24" customWidth="1"/>
    <col min="2319" max="2319" width="9" style="24" customWidth="1"/>
    <col min="2320" max="2320" width="11" style="24" customWidth="1"/>
    <col min="2321" max="2321" width="15.42578125" style="24" customWidth="1"/>
    <col min="2322" max="2560" width="9.140625" style="24"/>
    <col min="2561" max="2561" width="3.7109375" style="24" customWidth="1"/>
    <col min="2562" max="2562" width="15.140625" style="24" customWidth="1"/>
    <col min="2563" max="2563" width="11.28515625" style="24" customWidth="1"/>
    <col min="2564" max="2564" width="8.42578125" style="24" customWidth="1"/>
    <col min="2565" max="2565" width="8.85546875" style="24" customWidth="1"/>
    <col min="2566" max="2566" width="8.42578125" style="24" customWidth="1"/>
    <col min="2567" max="2567" width="7.7109375" style="24" customWidth="1"/>
    <col min="2568" max="2568" width="12.7109375" style="24" customWidth="1"/>
    <col min="2569" max="2569" width="13.42578125" style="24" customWidth="1"/>
    <col min="2570" max="2570" width="11.28515625" style="24" customWidth="1"/>
    <col min="2571" max="2571" width="8" style="24" customWidth="1"/>
    <col min="2572" max="2572" width="12.42578125" style="24" customWidth="1"/>
    <col min="2573" max="2573" width="11.7109375" style="24" customWidth="1"/>
    <col min="2574" max="2574" width="11" style="24" customWidth="1"/>
    <col min="2575" max="2575" width="9" style="24" customWidth="1"/>
    <col min="2576" max="2576" width="11" style="24" customWidth="1"/>
    <col min="2577" max="2577" width="15.42578125" style="24" customWidth="1"/>
    <col min="2578" max="2816" width="9.140625" style="24"/>
    <col min="2817" max="2817" width="3.7109375" style="24" customWidth="1"/>
    <col min="2818" max="2818" width="15.140625" style="24" customWidth="1"/>
    <col min="2819" max="2819" width="11.28515625" style="24" customWidth="1"/>
    <col min="2820" max="2820" width="8.42578125" style="24" customWidth="1"/>
    <col min="2821" max="2821" width="8.85546875" style="24" customWidth="1"/>
    <col min="2822" max="2822" width="8.42578125" style="24" customWidth="1"/>
    <col min="2823" max="2823" width="7.7109375" style="24" customWidth="1"/>
    <col min="2824" max="2824" width="12.7109375" style="24" customWidth="1"/>
    <col min="2825" max="2825" width="13.42578125" style="24" customWidth="1"/>
    <col min="2826" max="2826" width="11.28515625" style="24" customWidth="1"/>
    <col min="2827" max="2827" width="8" style="24" customWidth="1"/>
    <col min="2828" max="2828" width="12.42578125" style="24" customWidth="1"/>
    <col min="2829" max="2829" width="11.7109375" style="24" customWidth="1"/>
    <col min="2830" max="2830" width="11" style="24" customWidth="1"/>
    <col min="2831" max="2831" width="9" style="24" customWidth="1"/>
    <col min="2832" max="2832" width="11" style="24" customWidth="1"/>
    <col min="2833" max="2833" width="15.42578125" style="24" customWidth="1"/>
    <col min="2834" max="3072" width="9.140625" style="24"/>
    <col min="3073" max="3073" width="3.7109375" style="24" customWidth="1"/>
    <col min="3074" max="3074" width="15.140625" style="24" customWidth="1"/>
    <col min="3075" max="3075" width="11.28515625" style="24" customWidth="1"/>
    <col min="3076" max="3076" width="8.42578125" style="24" customWidth="1"/>
    <col min="3077" max="3077" width="8.85546875" style="24" customWidth="1"/>
    <col min="3078" max="3078" width="8.42578125" style="24" customWidth="1"/>
    <col min="3079" max="3079" width="7.7109375" style="24" customWidth="1"/>
    <col min="3080" max="3080" width="12.7109375" style="24" customWidth="1"/>
    <col min="3081" max="3081" width="13.42578125" style="24" customWidth="1"/>
    <col min="3082" max="3082" width="11.28515625" style="24" customWidth="1"/>
    <col min="3083" max="3083" width="8" style="24" customWidth="1"/>
    <col min="3084" max="3084" width="12.42578125" style="24" customWidth="1"/>
    <col min="3085" max="3085" width="11.7109375" style="24" customWidth="1"/>
    <col min="3086" max="3086" width="11" style="24" customWidth="1"/>
    <col min="3087" max="3087" width="9" style="24" customWidth="1"/>
    <col min="3088" max="3088" width="11" style="24" customWidth="1"/>
    <col min="3089" max="3089" width="15.42578125" style="24" customWidth="1"/>
    <col min="3090" max="3328" width="9.140625" style="24"/>
    <col min="3329" max="3329" width="3.7109375" style="24" customWidth="1"/>
    <col min="3330" max="3330" width="15.140625" style="24" customWidth="1"/>
    <col min="3331" max="3331" width="11.28515625" style="24" customWidth="1"/>
    <col min="3332" max="3332" width="8.42578125" style="24" customWidth="1"/>
    <col min="3333" max="3333" width="8.85546875" style="24" customWidth="1"/>
    <col min="3334" max="3334" width="8.42578125" style="24" customWidth="1"/>
    <col min="3335" max="3335" width="7.7109375" style="24" customWidth="1"/>
    <col min="3336" max="3336" width="12.7109375" style="24" customWidth="1"/>
    <col min="3337" max="3337" width="13.42578125" style="24" customWidth="1"/>
    <col min="3338" max="3338" width="11.28515625" style="24" customWidth="1"/>
    <col min="3339" max="3339" width="8" style="24" customWidth="1"/>
    <col min="3340" max="3340" width="12.42578125" style="24" customWidth="1"/>
    <col min="3341" max="3341" width="11.7109375" style="24" customWidth="1"/>
    <col min="3342" max="3342" width="11" style="24" customWidth="1"/>
    <col min="3343" max="3343" width="9" style="24" customWidth="1"/>
    <col min="3344" max="3344" width="11" style="24" customWidth="1"/>
    <col min="3345" max="3345" width="15.42578125" style="24" customWidth="1"/>
    <col min="3346" max="3584" width="9.140625" style="24"/>
    <col min="3585" max="3585" width="3.7109375" style="24" customWidth="1"/>
    <col min="3586" max="3586" width="15.140625" style="24" customWidth="1"/>
    <col min="3587" max="3587" width="11.28515625" style="24" customWidth="1"/>
    <col min="3588" max="3588" width="8.42578125" style="24" customWidth="1"/>
    <col min="3589" max="3589" width="8.85546875" style="24" customWidth="1"/>
    <col min="3590" max="3590" width="8.42578125" style="24" customWidth="1"/>
    <col min="3591" max="3591" width="7.7109375" style="24" customWidth="1"/>
    <col min="3592" max="3592" width="12.7109375" style="24" customWidth="1"/>
    <col min="3593" max="3593" width="13.42578125" style="24" customWidth="1"/>
    <col min="3594" max="3594" width="11.28515625" style="24" customWidth="1"/>
    <col min="3595" max="3595" width="8" style="24" customWidth="1"/>
    <col min="3596" max="3596" width="12.42578125" style="24" customWidth="1"/>
    <col min="3597" max="3597" width="11.7109375" style="24" customWidth="1"/>
    <col min="3598" max="3598" width="11" style="24" customWidth="1"/>
    <col min="3599" max="3599" width="9" style="24" customWidth="1"/>
    <col min="3600" max="3600" width="11" style="24" customWidth="1"/>
    <col min="3601" max="3601" width="15.42578125" style="24" customWidth="1"/>
    <col min="3602" max="3840" width="9.140625" style="24"/>
    <col min="3841" max="3841" width="3.7109375" style="24" customWidth="1"/>
    <col min="3842" max="3842" width="15.140625" style="24" customWidth="1"/>
    <col min="3843" max="3843" width="11.28515625" style="24" customWidth="1"/>
    <col min="3844" max="3844" width="8.42578125" style="24" customWidth="1"/>
    <col min="3845" max="3845" width="8.85546875" style="24" customWidth="1"/>
    <col min="3846" max="3846" width="8.42578125" style="24" customWidth="1"/>
    <col min="3847" max="3847" width="7.7109375" style="24" customWidth="1"/>
    <col min="3848" max="3848" width="12.7109375" style="24" customWidth="1"/>
    <col min="3849" max="3849" width="13.42578125" style="24" customWidth="1"/>
    <col min="3850" max="3850" width="11.28515625" style="24" customWidth="1"/>
    <col min="3851" max="3851" width="8" style="24" customWidth="1"/>
    <col min="3852" max="3852" width="12.42578125" style="24" customWidth="1"/>
    <col min="3853" max="3853" width="11.7109375" style="24" customWidth="1"/>
    <col min="3854" max="3854" width="11" style="24" customWidth="1"/>
    <col min="3855" max="3855" width="9" style="24" customWidth="1"/>
    <col min="3856" max="3856" width="11" style="24" customWidth="1"/>
    <col min="3857" max="3857" width="15.42578125" style="24" customWidth="1"/>
    <col min="3858" max="4096" width="9.140625" style="24"/>
    <col min="4097" max="4097" width="3.7109375" style="24" customWidth="1"/>
    <col min="4098" max="4098" width="15.140625" style="24" customWidth="1"/>
    <col min="4099" max="4099" width="11.28515625" style="24" customWidth="1"/>
    <col min="4100" max="4100" width="8.42578125" style="24" customWidth="1"/>
    <col min="4101" max="4101" width="8.85546875" style="24" customWidth="1"/>
    <col min="4102" max="4102" width="8.42578125" style="24" customWidth="1"/>
    <col min="4103" max="4103" width="7.7109375" style="24" customWidth="1"/>
    <col min="4104" max="4104" width="12.7109375" style="24" customWidth="1"/>
    <col min="4105" max="4105" width="13.42578125" style="24" customWidth="1"/>
    <col min="4106" max="4106" width="11.28515625" style="24" customWidth="1"/>
    <col min="4107" max="4107" width="8" style="24" customWidth="1"/>
    <col min="4108" max="4108" width="12.42578125" style="24" customWidth="1"/>
    <col min="4109" max="4109" width="11.7109375" style="24" customWidth="1"/>
    <col min="4110" max="4110" width="11" style="24" customWidth="1"/>
    <col min="4111" max="4111" width="9" style="24" customWidth="1"/>
    <col min="4112" max="4112" width="11" style="24" customWidth="1"/>
    <col min="4113" max="4113" width="15.42578125" style="24" customWidth="1"/>
    <col min="4114" max="4352" width="9.140625" style="24"/>
    <col min="4353" max="4353" width="3.7109375" style="24" customWidth="1"/>
    <col min="4354" max="4354" width="15.140625" style="24" customWidth="1"/>
    <col min="4355" max="4355" width="11.28515625" style="24" customWidth="1"/>
    <col min="4356" max="4356" width="8.42578125" style="24" customWidth="1"/>
    <col min="4357" max="4357" width="8.85546875" style="24" customWidth="1"/>
    <col min="4358" max="4358" width="8.42578125" style="24" customWidth="1"/>
    <col min="4359" max="4359" width="7.7109375" style="24" customWidth="1"/>
    <col min="4360" max="4360" width="12.7109375" style="24" customWidth="1"/>
    <col min="4361" max="4361" width="13.42578125" style="24" customWidth="1"/>
    <col min="4362" max="4362" width="11.28515625" style="24" customWidth="1"/>
    <col min="4363" max="4363" width="8" style="24" customWidth="1"/>
    <col min="4364" max="4364" width="12.42578125" style="24" customWidth="1"/>
    <col min="4365" max="4365" width="11.7109375" style="24" customWidth="1"/>
    <col min="4366" max="4366" width="11" style="24" customWidth="1"/>
    <col min="4367" max="4367" width="9" style="24" customWidth="1"/>
    <col min="4368" max="4368" width="11" style="24" customWidth="1"/>
    <col min="4369" max="4369" width="15.42578125" style="24" customWidth="1"/>
    <col min="4370" max="4608" width="9.140625" style="24"/>
    <col min="4609" max="4609" width="3.7109375" style="24" customWidth="1"/>
    <col min="4610" max="4610" width="15.140625" style="24" customWidth="1"/>
    <col min="4611" max="4611" width="11.28515625" style="24" customWidth="1"/>
    <col min="4612" max="4612" width="8.42578125" style="24" customWidth="1"/>
    <col min="4613" max="4613" width="8.85546875" style="24" customWidth="1"/>
    <col min="4614" max="4614" width="8.42578125" style="24" customWidth="1"/>
    <col min="4615" max="4615" width="7.7109375" style="24" customWidth="1"/>
    <col min="4616" max="4616" width="12.7109375" style="24" customWidth="1"/>
    <col min="4617" max="4617" width="13.42578125" style="24" customWidth="1"/>
    <col min="4618" max="4618" width="11.28515625" style="24" customWidth="1"/>
    <col min="4619" max="4619" width="8" style="24" customWidth="1"/>
    <col min="4620" max="4620" width="12.42578125" style="24" customWidth="1"/>
    <col min="4621" max="4621" width="11.7109375" style="24" customWidth="1"/>
    <col min="4622" max="4622" width="11" style="24" customWidth="1"/>
    <col min="4623" max="4623" width="9" style="24" customWidth="1"/>
    <col min="4624" max="4624" width="11" style="24" customWidth="1"/>
    <col min="4625" max="4625" width="15.42578125" style="24" customWidth="1"/>
    <col min="4626" max="4864" width="9.140625" style="24"/>
    <col min="4865" max="4865" width="3.7109375" style="24" customWidth="1"/>
    <col min="4866" max="4866" width="15.140625" style="24" customWidth="1"/>
    <col min="4867" max="4867" width="11.28515625" style="24" customWidth="1"/>
    <col min="4868" max="4868" width="8.42578125" style="24" customWidth="1"/>
    <col min="4869" max="4869" width="8.85546875" style="24" customWidth="1"/>
    <col min="4870" max="4870" width="8.42578125" style="24" customWidth="1"/>
    <col min="4871" max="4871" width="7.7109375" style="24" customWidth="1"/>
    <col min="4872" max="4872" width="12.7109375" style="24" customWidth="1"/>
    <col min="4873" max="4873" width="13.42578125" style="24" customWidth="1"/>
    <col min="4874" max="4874" width="11.28515625" style="24" customWidth="1"/>
    <col min="4875" max="4875" width="8" style="24" customWidth="1"/>
    <col min="4876" max="4876" width="12.42578125" style="24" customWidth="1"/>
    <col min="4877" max="4877" width="11.7109375" style="24" customWidth="1"/>
    <col min="4878" max="4878" width="11" style="24" customWidth="1"/>
    <col min="4879" max="4879" width="9" style="24" customWidth="1"/>
    <col min="4880" max="4880" width="11" style="24" customWidth="1"/>
    <col min="4881" max="4881" width="15.42578125" style="24" customWidth="1"/>
    <col min="4882" max="5120" width="9.140625" style="24"/>
    <col min="5121" max="5121" width="3.7109375" style="24" customWidth="1"/>
    <col min="5122" max="5122" width="15.140625" style="24" customWidth="1"/>
    <col min="5123" max="5123" width="11.28515625" style="24" customWidth="1"/>
    <col min="5124" max="5124" width="8.42578125" style="24" customWidth="1"/>
    <col min="5125" max="5125" width="8.85546875" style="24" customWidth="1"/>
    <col min="5126" max="5126" width="8.42578125" style="24" customWidth="1"/>
    <col min="5127" max="5127" width="7.7109375" style="24" customWidth="1"/>
    <col min="5128" max="5128" width="12.7109375" style="24" customWidth="1"/>
    <col min="5129" max="5129" width="13.42578125" style="24" customWidth="1"/>
    <col min="5130" max="5130" width="11.28515625" style="24" customWidth="1"/>
    <col min="5131" max="5131" width="8" style="24" customWidth="1"/>
    <col min="5132" max="5132" width="12.42578125" style="24" customWidth="1"/>
    <col min="5133" max="5133" width="11.7109375" style="24" customWidth="1"/>
    <col min="5134" max="5134" width="11" style="24" customWidth="1"/>
    <col min="5135" max="5135" width="9" style="24" customWidth="1"/>
    <col min="5136" max="5136" width="11" style="24" customWidth="1"/>
    <col min="5137" max="5137" width="15.42578125" style="24" customWidth="1"/>
    <col min="5138" max="5376" width="9.140625" style="24"/>
    <col min="5377" max="5377" width="3.7109375" style="24" customWidth="1"/>
    <col min="5378" max="5378" width="15.140625" style="24" customWidth="1"/>
    <col min="5379" max="5379" width="11.28515625" style="24" customWidth="1"/>
    <col min="5380" max="5380" width="8.42578125" style="24" customWidth="1"/>
    <col min="5381" max="5381" width="8.85546875" style="24" customWidth="1"/>
    <col min="5382" max="5382" width="8.42578125" style="24" customWidth="1"/>
    <col min="5383" max="5383" width="7.7109375" style="24" customWidth="1"/>
    <col min="5384" max="5384" width="12.7109375" style="24" customWidth="1"/>
    <col min="5385" max="5385" width="13.42578125" style="24" customWidth="1"/>
    <col min="5386" max="5386" width="11.28515625" style="24" customWidth="1"/>
    <col min="5387" max="5387" width="8" style="24" customWidth="1"/>
    <col min="5388" max="5388" width="12.42578125" style="24" customWidth="1"/>
    <col min="5389" max="5389" width="11.7109375" style="24" customWidth="1"/>
    <col min="5390" max="5390" width="11" style="24" customWidth="1"/>
    <col min="5391" max="5391" width="9" style="24" customWidth="1"/>
    <col min="5392" max="5392" width="11" style="24" customWidth="1"/>
    <col min="5393" max="5393" width="15.42578125" style="24" customWidth="1"/>
    <col min="5394" max="5632" width="9.140625" style="24"/>
    <col min="5633" max="5633" width="3.7109375" style="24" customWidth="1"/>
    <col min="5634" max="5634" width="15.140625" style="24" customWidth="1"/>
    <col min="5635" max="5635" width="11.28515625" style="24" customWidth="1"/>
    <col min="5636" max="5636" width="8.42578125" style="24" customWidth="1"/>
    <col min="5637" max="5637" width="8.85546875" style="24" customWidth="1"/>
    <col min="5638" max="5638" width="8.42578125" style="24" customWidth="1"/>
    <col min="5639" max="5639" width="7.7109375" style="24" customWidth="1"/>
    <col min="5640" max="5640" width="12.7109375" style="24" customWidth="1"/>
    <col min="5641" max="5641" width="13.42578125" style="24" customWidth="1"/>
    <col min="5642" max="5642" width="11.28515625" style="24" customWidth="1"/>
    <col min="5643" max="5643" width="8" style="24" customWidth="1"/>
    <col min="5644" max="5644" width="12.42578125" style="24" customWidth="1"/>
    <col min="5645" max="5645" width="11.7109375" style="24" customWidth="1"/>
    <col min="5646" max="5646" width="11" style="24" customWidth="1"/>
    <col min="5647" max="5647" width="9" style="24" customWidth="1"/>
    <col min="5648" max="5648" width="11" style="24" customWidth="1"/>
    <col min="5649" max="5649" width="15.42578125" style="24" customWidth="1"/>
    <col min="5650" max="5888" width="9.140625" style="24"/>
    <col min="5889" max="5889" width="3.7109375" style="24" customWidth="1"/>
    <col min="5890" max="5890" width="15.140625" style="24" customWidth="1"/>
    <col min="5891" max="5891" width="11.28515625" style="24" customWidth="1"/>
    <col min="5892" max="5892" width="8.42578125" style="24" customWidth="1"/>
    <col min="5893" max="5893" width="8.85546875" style="24" customWidth="1"/>
    <col min="5894" max="5894" width="8.42578125" style="24" customWidth="1"/>
    <col min="5895" max="5895" width="7.7109375" style="24" customWidth="1"/>
    <col min="5896" max="5896" width="12.7109375" style="24" customWidth="1"/>
    <col min="5897" max="5897" width="13.42578125" style="24" customWidth="1"/>
    <col min="5898" max="5898" width="11.28515625" style="24" customWidth="1"/>
    <col min="5899" max="5899" width="8" style="24" customWidth="1"/>
    <col min="5900" max="5900" width="12.42578125" style="24" customWidth="1"/>
    <col min="5901" max="5901" width="11.7109375" style="24" customWidth="1"/>
    <col min="5902" max="5902" width="11" style="24" customWidth="1"/>
    <col min="5903" max="5903" width="9" style="24" customWidth="1"/>
    <col min="5904" max="5904" width="11" style="24" customWidth="1"/>
    <col min="5905" max="5905" width="15.42578125" style="24" customWidth="1"/>
    <col min="5906" max="6144" width="9.140625" style="24"/>
    <col min="6145" max="6145" width="3.7109375" style="24" customWidth="1"/>
    <col min="6146" max="6146" width="15.140625" style="24" customWidth="1"/>
    <col min="6147" max="6147" width="11.28515625" style="24" customWidth="1"/>
    <col min="6148" max="6148" width="8.42578125" style="24" customWidth="1"/>
    <col min="6149" max="6149" width="8.85546875" style="24" customWidth="1"/>
    <col min="6150" max="6150" width="8.42578125" style="24" customWidth="1"/>
    <col min="6151" max="6151" width="7.7109375" style="24" customWidth="1"/>
    <col min="6152" max="6152" width="12.7109375" style="24" customWidth="1"/>
    <col min="6153" max="6153" width="13.42578125" style="24" customWidth="1"/>
    <col min="6154" max="6154" width="11.28515625" style="24" customWidth="1"/>
    <col min="6155" max="6155" width="8" style="24" customWidth="1"/>
    <col min="6156" max="6156" width="12.42578125" style="24" customWidth="1"/>
    <col min="6157" max="6157" width="11.7109375" style="24" customWidth="1"/>
    <col min="6158" max="6158" width="11" style="24" customWidth="1"/>
    <col min="6159" max="6159" width="9" style="24" customWidth="1"/>
    <col min="6160" max="6160" width="11" style="24" customWidth="1"/>
    <col min="6161" max="6161" width="15.42578125" style="24" customWidth="1"/>
    <col min="6162" max="6400" width="9.140625" style="24"/>
    <col min="6401" max="6401" width="3.7109375" style="24" customWidth="1"/>
    <col min="6402" max="6402" width="15.140625" style="24" customWidth="1"/>
    <col min="6403" max="6403" width="11.28515625" style="24" customWidth="1"/>
    <col min="6404" max="6404" width="8.42578125" style="24" customWidth="1"/>
    <col min="6405" max="6405" width="8.85546875" style="24" customWidth="1"/>
    <col min="6406" max="6406" width="8.42578125" style="24" customWidth="1"/>
    <col min="6407" max="6407" width="7.7109375" style="24" customWidth="1"/>
    <col min="6408" max="6408" width="12.7109375" style="24" customWidth="1"/>
    <col min="6409" max="6409" width="13.42578125" style="24" customWidth="1"/>
    <col min="6410" max="6410" width="11.28515625" style="24" customWidth="1"/>
    <col min="6411" max="6411" width="8" style="24" customWidth="1"/>
    <col min="6412" max="6412" width="12.42578125" style="24" customWidth="1"/>
    <col min="6413" max="6413" width="11.7109375" style="24" customWidth="1"/>
    <col min="6414" max="6414" width="11" style="24" customWidth="1"/>
    <col min="6415" max="6415" width="9" style="24" customWidth="1"/>
    <col min="6416" max="6416" width="11" style="24" customWidth="1"/>
    <col min="6417" max="6417" width="15.42578125" style="24" customWidth="1"/>
    <col min="6418" max="6656" width="9.140625" style="24"/>
    <col min="6657" max="6657" width="3.7109375" style="24" customWidth="1"/>
    <col min="6658" max="6658" width="15.140625" style="24" customWidth="1"/>
    <col min="6659" max="6659" width="11.28515625" style="24" customWidth="1"/>
    <col min="6660" max="6660" width="8.42578125" style="24" customWidth="1"/>
    <col min="6661" max="6661" width="8.85546875" style="24" customWidth="1"/>
    <col min="6662" max="6662" width="8.42578125" style="24" customWidth="1"/>
    <col min="6663" max="6663" width="7.7109375" style="24" customWidth="1"/>
    <col min="6664" max="6664" width="12.7109375" style="24" customWidth="1"/>
    <col min="6665" max="6665" width="13.42578125" style="24" customWidth="1"/>
    <col min="6666" max="6666" width="11.28515625" style="24" customWidth="1"/>
    <col min="6667" max="6667" width="8" style="24" customWidth="1"/>
    <col min="6668" max="6668" width="12.42578125" style="24" customWidth="1"/>
    <col min="6669" max="6669" width="11.7109375" style="24" customWidth="1"/>
    <col min="6670" max="6670" width="11" style="24" customWidth="1"/>
    <col min="6671" max="6671" width="9" style="24" customWidth="1"/>
    <col min="6672" max="6672" width="11" style="24" customWidth="1"/>
    <col min="6673" max="6673" width="15.42578125" style="24" customWidth="1"/>
    <col min="6674" max="6912" width="9.140625" style="24"/>
    <col min="6913" max="6913" width="3.7109375" style="24" customWidth="1"/>
    <col min="6914" max="6914" width="15.140625" style="24" customWidth="1"/>
    <col min="6915" max="6915" width="11.28515625" style="24" customWidth="1"/>
    <col min="6916" max="6916" width="8.42578125" style="24" customWidth="1"/>
    <col min="6917" max="6917" width="8.85546875" style="24" customWidth="1"/>
    <col min="6918" max="6918" width="8.42578125" style="24" customWidth="1"/>
    <col min="6919" max="6919" width="7.7109375" style="24" customWidth="1"/>
    <col min="6920" max="6920" width="12.7109375" style="24" customWidth="1"/>
    <col min="6921" max="6921" width="13.42578125" style="24" customWidth="1"/>
    <col min="6922" max="6922" width="11.28515625" style="24" customWidth="1"/>
    <col min="6923" max="6923" width="8" style="24" customWidth="1"/>
    <col min="6924" max="6924" width="12.42578125" style="24" customWidth="1"/>
    <col min="6925" max="6925" width="11.7109375" style="24" customWidth="1"/>
    <col min="6926" max="6926" width="11" style="24" customWidth="1"/>
    <col min="6927" max="6927" width="9" style="24" customWidth="1"/>
    <col min="6928" max="6928" width="11" style="24" customWidth="1"/>
    <col min="6929" max="6929" width="15.42578125" style="24" customWidth="1"/>
    <col min="6930" max="7168" width="9.140625" style="24"/>
    <col min="7169" max="7169" width="3.7109375" style="24" customWidth="1"/>
    <col min="7170" max="7170" width="15.140625" style="24" customWidth="1"/>
    <col min="7171" max="7171" width="11.28515625" style="24" customWidth="1"/>
    <col min="7172" max="7172" width="8.42578125" style="24" customWidth="1"/>
    <col min="7173" max="7173" width="8.85546875" style="24" customWidth="1"/>
    <col min="7174" max="7174" width="8.42578125" style="24" customWidth="1"/>
    <col min="7175" max="7175" width="7.7109375" style="24" customWidth="1"/>
    <col min="7176" max="7176" width="12.7109375" style="24" customWidth="1"/>
    <col min="7177" max="7177" width="13.42578125" style="24" customWidth="1"/>
    <col min="7178" max="7178" width="11.28515625" style="24" customWidth="1"/>
    <col min="7179" max="7179" width="8" style="24" customWidth="1"/>
    <col min="7180" max="7180" width="12.42578125" style="24" customWidth="1"/>
    <col min="7181" max="7181" width="11.7109375" style="24" customWidth="1"/>
    <col min="7182" max="7182" width="11" style="24" customWidth="1"/>
    <col min="7183" max="7183" width="9" style="24" customWidth="1"/>
    <col min="7184" max="7184" width="11" style="24" customWidth="1"/>
    <col min="7185" max="7185" width="15.42578125" style="24" customWidth="1"/>
    <col min="7186" max="7424" width="9.140625" style="24"/>
    <col min="7425" max="7425" width="3.7109375" style="24" customWidth="1"/>
    <col min="7426" max="7426" width="15.140625" style="24" customWidth="1"/>
    <col min="7427" max="7427" width="11.28515625" style="24" customWidth="1"/>
    <col min="7428" max="7428" width="8.42578125" style="24" customWidth="1"/>
    <col min="7429" max="7429" width="8.85546875" style="24" customWidth="1"/>
    <col min="7430" max="7430" width="8.42578125" style="24" customWidth="1"/>
    <col min="7431" max="7431" width="7.7109375" style="24" customWidth="1"/>
    <col min="7432" max="7432" width="12.7109375" style="24" customWidth="1"/>
    <col min="7433" max="7433" width="13.42578125" style="24" customWidth="1"/>
    <col min="7434" max="7434" width="11.28515625" style="24" customWidth="1"/>
    <col min="7435" max="7435" width="8" style="24" customWidth="1"/>
    <col min="7436" max="7436" width="12.42578125" style="24" customWidth="1"/>
    <col min="7437" max="7437" width="11.7109375" style="24" customWidth="1"/>
    <col min="7438" max="7438" width="11" style="24" customWidth="1"/>
    <col min="7439" max="7439" width="9" style="24" customWidth="1"/>
    <col min="7440" max="7440" width="11" style="24" customWidth="1"/>
    <col min="7441" max="7441" width="15.42578125" style="24" customWidth="1"/>
    <col min="7442" max="7680" width="9.140625" style="24"/>
    <col min="7681" max="7681" width="3.7109375" style="24" customWidth="1"/>
    <col min="7682" max="7682" width="15.140625" style="24" customWidth="1"/>
    <col min="7683" max="7683" width="11.28515625" style="24" customWidth="1"/>
    <col min="7684" max="7684" width="8.42578125" style="24" customWidth="1"/>
    <col min="7685" max="7685" width="8.85546875" style="24" customWidth="1"/>
    <col min="7686" max="7686" width="8.42578125" style="24" customWidth="1"/>
    <col min="7687" max="7687" width="7.7109375" style="24" customWidth="1"/>
    <col min="7688" max="7688" width="12.7109375" style="24" customWidth="1"/>
    <col min="7689" max="7689" width="13.42578125" style="24" customWidth="1"/>
    <col min="7690" max="7690" width="11.28515625" style="24" customWidth="1"/>
    <col min="7691" max="7691" width="8" style="24" customWidth="1"/>
    <col min="7692" max="7692" width="12.42578125" style="24" customWidth="1"/>
    <col min="7693" max="7693" width="11.7109375" style="24" customWidth="1"/>
    <col min="7694" max="7694" width="11" style="24" customWidth="1"/>
    <col min="7695" max="7695" width="9" style="24" customWidth="1"/>
    <col min="7696" max="7696" width="11" style="24" customWidth="1"/>
    <col min="7697" max="7697" width="15.42578125" style="24" customWidth="1"/>
    <col min="7698" max="7936" width="9.140625" style="24"/>
    <col min="7937" max="7937" width="3.7109375" style="24" customWidth="1"/>
    <col min="7938" max="7938" width="15.140625" style="24" customWidth="1"/>
    <col min="7939" max="7939" width="11.28515625" style="24" customWidth="1"/>
    <col min="7940" max="7940" width="8.42578125" style="24" customWidth="1"/>
    <col min="7941" max="7941" width="8.85546875" style="24" customWidth="1"/>
    <col min="7942" max="7942" width="8.42578125" style="24" customWidth="1"/>
    <col min="7943" max="7943" width="7.7109375" style="24" customWidth="1"/>
    <col min="7944" max="7944" width="12.7109375" style="24" customWidth="1"/>
    <col min="7945" max="7945" width="13.42578125" style="24" customWidth="1"/>
    <col min="7946" max="7946" width="11.28515625" style="24" customWidth="1"/>
    <col min="7947" max="7947" width="8" style="24" customWidth="1"/>
    <col min="7948" max="7948" width="12.42578125" style="24" customWidth="1"/>
    <col min="7949" max="7949" width="11.7109375" style="24" customWidth="1"/>
    <col min="7950" max="7950" width="11" style="24" customWidth="1"/>
    <col min="7951" max="7951" width="9" style="24" customWidth="1"/>
    <col min="7952" max="7952" width="11" style="24" customWidth="1"/>
    <col min="7953" max="7953" width="15.42578125" style="24" customWidth="1"/>
    <col min="7954" max="8192" width="9.140625" style="24"/>
    <col min="8193" max="8193" width="3.7109375" style="24" customWidth="1"/>
    <col min="8194" max="8194" width="15.140625" style="24" customWidth="1"/>
    <col min="8195" max="8195" width="11.28515625" style="24" customWidth="1"/>
    <col min="8196" max="8196" width="8.42578125" style="24" customWidth="1"/>
    <col min="8197" max="8197" width="8.85546875" style="24" customWidth="1"/>
    <col min="8198" max="8198" width="8.42578125" style="24" customWidth="1"/>
    <col min="8199" max="8199" width="7.7109375" style="24" customWidth="1"/>
    <col min="8200" max="8200" width="12.7109375" style="24" customWidth="1"/>
    <col min="8201" max="8201" width="13.42578125" style="24" customWidth="1"/>
    <col min="8202" max="8202" width="11.28515625" style="24" customWidth="1"/>
    <col min="8203" max="8203" width="8" style="24" customWidth="1"/>
    <col min="8204" max="8204" width="12.42578125" style="24" customWidth="1"/>
    <col min="8205" max="8205" width="11.7109375" style="24" customWidth="1"/>
    <col min="8206" max="8206" width="11" style="24" customWidth="1"/>
    <col min="8207" max="8207" width="9" style="24" customWidth="1"/>
    <col min="8208" max="8208" width="11" style="24" customWidth="1"/>
    <col min="8209" max="8209" width="15.42578125" style="24" customWidth="1"/>
    <col min="8210" max="8448" width="9.140625" style="24"/>
    <col min="8449" max="8449" width="3.7109375" style="24" customWidth="1"/>
    <col min="8450" max="8450" width="15.140625" style="24" customWidth="1"/>
    <col min="8451" max="8451" width="11.28515625" style="24" customWidth="1"/>
    <col min="8452" max="8452" width="8.42578125" style="24" customWidth="1"/>
    <col min="8453" max="8453" width="8.85546875" style="24" customWidth="1"/>
    <col min="8454" max="8454" width="8.42578125" style="24" customWidth="1"/>
    <col min="8455" max="8455" width="7.7109375" style="24" customWidth="1"/>
    <col min="8456" max="8456" width="12.7109375" style="24" customWidth="1"/>
    <col min="8457" max="8457" width="13.42578125" style="24" customWidth="1"/>
    <col min="8458" max="8458" width="11.28515625" style="24" customWidth="1"/>
    <col min="8459" max="8459" width="8" style="24" customWidth="1"/>
    <col min="8460" max="8460" width="12.42578125" style="24" customWidth="1"/>
    <col min="8461" max="8461" width="11.7109375" style="24" customWidth="1"/>
    <col min="8462" max="8462" width="11" style="24" customWidth="1"/>
    <col min="8463" max="8463" width="9" style="24" customWidth="1"/>
    <col min="8464" max="8464" width="11" style="24" customWidth="1"/>
    <col min="8465" max="8465" width="15.42578125" style="24" customWidth="1"/>
    <col min="8466" max="8704" width="9.140625" style="24"/>
    <col min="8705" max="8705" width="3.7109375" style="24" customWidth="1"/>
    <col min="8706" max="8706" width="15.140625" style="24" customWidth="1"/>
    <col min="8707" max="8707" width="11.28515625" style="24" customWidth="1"/>
    <col min="8708" max="8708" width="8.42578125" style="24" customWidth="1"/>
    <col min="8709" max="8709" width="8.85546875" style="24" customWidth="1"/>
    <col min="8710" max="8710" width="8.42578125" style="24" customWidth="1"/>
    <col min="8711" max="8711" width="7.7109375" style="24" customWidth="1"/>
    <col min="8712" max="8712" width="12.7109375" style="24" customWidth="1"/>
    <col min="8713" max="8713" width="13.42578125" style="24" customWidth="1"/>
    <col min="8714" max="8714" width="11.28515625" style="24" customWidth="1"/>
    <col min="8715" max="8715" width="8" style="24" customWidth="1"/>
    <col min="8716" max="8716" width="12.42578125" style="24" customWidth="1"/>
    <col min="8717" max="8717" width="11.7109375" style="24" customWidth="1"/>
    <col min="8718" max="8718" width="11" style="24" customWidth="1"/>
    <col min="8719" max="8719" width="9" style="24" customWidth="1"/>
    <col min="8720" max="8720" width="11" style="24" customWidth="1"/>
    <col min="8721" max="8721" width="15.42578125" style="24" customWidth="1"/>
    <col min="8722" max="8960" width="9.140625" style="24"/>
    <col min="8961" max="8961" width="3.7109375" style="24" customWidth="1"/>
    <col min="8962" max="8962" width="15.140625" style="24" customWidth="1"/>
    <col min="8963" max="8963" width="11.28515625" style="24" customWidth="1"/>
    <col min="8964" max="8964" width="8.42578125" style="24" customWidth="1"/>
    <col min="8965" max="8965" width="8.85546875" style="24" customWidth="1"/>
    <col min="8966" max="8966" width="8.42578125" style="24" customWidth="1"/>
    <col min="8967" max="8967" width="7.7109375" style="24" customWidth="1"/>
    <col min="8968" max="8968" width="12.7109375" style="24" customWidth="1"/>
    <col min="8969" max="8969" width="13.42578125" style="24" customWidth="1"/>
    <col min="8970" max="8970" width="11.28515625" style="24" customWidth="1"/>
    <col min="8971" max="8971" width="8" style="24" customWidth="1"/>
    <col min="8972" max="8972" width="12.42578125" style="24" customWidth="1"/>
    <col min="8973" max="8973" width="11.7109375" style="24" customWidth="1"/>
    <col min="8974" max="8974" width="11" style="24" customWidth="1"/>
    <col min="8975" max="8975" width="9" style="24" customWidth="1"/>
    <col min="8976" max="8976" width="11" style="24" customWidth="1"/>
    <col min="8977" max="8977" width="15.42578125" style="24" customWidth="1"/>
    <col min="8978" max="9216" width="9.140625" style="24"/>
    <col min="9217" max="9217" width="3.7109375" style="24" customWidth="1"/>
    <col min="9218" max="9218" width="15.140625" style="24" customWidth="1"/>
    <col min="9219" max="9219" width="11.28515625" style="24" customWidth="1"/>
    <col min="9220" max="9220" width="8.42578125" style="24" customWidth="1"/>
    <col min="9221" max="9221" width="8.85546875" style="24" customWidth="1"/>
    <col min="9222" max="9222" width="8.42578125" style="24" customWidth="1"/>
    <col min="9223" max="9223" width="7.7109375" style="24" customWidth="1"/>
    <col min="9224" max="9224" width="12.7109375" style="24" customWidth="1"/>
    <col min="9225" max="9225" width="13.42578125" style="24" customWidth="1"/>
    <col min="9226" max="9226" width="11.28515625" style="24" customWidth="1"/>
    <col min="9227" max="9227" width="8" style="24" customWidth="1"/>
    <col min="9228" max="9228" width="12.42578125" style="24" customWidth="1"/>
    <col min="9229" max="9229" width="11.7109375" style="24" customWidth="1"/>
    <col min="9230" max="9230" width="11" style="24" customWidth="1"/>
    <col min="9231" max="9231" width="9" style="24" customWidth="1"/>
    <col min="9232" max="9232" width="11" style="24" customWidth="1"/>
    <col min="9233" max="9233" width="15.42578125" style="24" customWidth="1"/>
    <col min="9234" max="9472" width="9.140625" style="24"/>
    <col min="9473" max="9473" width="3.7109375" style="24" customWidth="1"/>
    <col min="9474" max="9474" width="15.140625" style="24" customWidth="1"/>
    <col min="9475" max="9475" width="11.28515625" style="24" customWidth="1"/>
    <col min="9476" max="9476" width="8.42578125" style="24" customWidth="1"/>
    <col min="9477" max="9477" width="8.85546875" style="24" customWidth="1"/>
    <col min="9478" max="9478" width="8.42578125" style="24" customWidth="1"/>
    <col min="9479" max="9479" width="7.7109375" style="24" customWidth="1"/>
    <col min="9480" max="9480" width="12.7109375" style="24" customWidth="1"/>
    <col min="9481" max="9481" width="13.42578125" style="24" customWidth="1"/>
    <col min="9482" max="9482" width="11.28515625" style="24" customWidth="1"/>
    <col min="9483" max="9483" width="8" style="24" customWidth="1"/>
    <col min="9484" max="9484" width="12.42578125" style="24" customWidth="1"/>
    <col min="9485" max="9485" width="11.7109375" style="24" customWidth="1"/>
    <col min="9486" max="9486" width="11" style="24" customWidth="1"/>
    <col min="9487" max="9487" width="9" style="24" customWidth="1"/>
    <col min="9488" max="9488" width="11" style="24" customWidth="1"/>
    <col min="9489" max="9489" width="15.42578125" style="24" customWidth="1"/>
    <col min="9490" max="9728" width="9.140625" style="24"/>
    <col min="9729" max="9729" width="3.7109375" style="24" customWidth="1"/>
    <col min="9730" max="9730" width="15.140625" style="24" customWidth="1"/>
    <col min="9731" max="9731" width="11.28515625" style="24" customWidth="1"/>
    <col min="9732" max="9732" width="8.42578125" style="24" customWidth="1"/>
    <col min="9733" max="9733" width="8.85546875" style="24" customWidth="1"/>
    <col min="9734" max="9734" width="8.42578125" style="24" customWidth="1"/>
    <col min="9735" max="9735" width="7.7109375" style="24" customWidth="1"/>
    <col min="9736" max="9736" width="12.7109375" style="24" customWidth="1"/>
    <col min="9737" max="9737" width="13.42578125" style="24" customWidth="1"/>
    <col min="9738" max="9738" width="11.28515625" style="24" customWidth="1"/>
    <col min="9739" max="9739" width="8" style="24" customWidth="1"/>
    <col min="9740" max="9740" width="12.42578125" style="24" customWidth="1"/>
    <col min="9741" max="9741" width="11.7109375" style="24" customWidth="1"/>
    <col min="9742" max="9742" width="11" style="24" customWidth="1"/>
    <col min="9743" max="9743" width="9" style="24" customWidth="1"/>
    <col min="9744" max="9744" width="11" style="24" customWidth="1"/>
    <col min="9745" max="9745" width="15.42578125" style="24" customWidth="1"/>
    <col min="9746" max="9984" width="9.140625" style="24"/>
    <col min="9985" max="9985" width="3.7109375" style="24" customWidth="1"/>
    <col min="9986" max="9986" width="15.140625" style="24" customWidth="1"/>
    <col min="9987" max="9987" width="11.28515625" style="24" customWidth="1"/>
    <col min="9988" max="9988" width="8.42578125" style="24" customWidth="1"/>
    <col min="9989" max="9989" width="8.85546875" style="24" customWidth="1"/>
    <col min="9990" max="9990" width="8.42578125" style="24" customWidth="1"/>
    <col min="9991" max="9991" width="7.7109375" style="24" customWidth="1"/>
    <col min="9992" max="9992" width="12.7109375" style="24" customWidth="1"/>
    <col min="9993" max="9993" width="13.42578125" style="24" customWidth="1"/>
    <col min="9994" max="9994" width="11.28515625" style="24" customWidth="1"/>
    <col min="9995" max="9995" width="8" style="24" customWidth="1"/>
    <col min="9996" max="9996" width="12.42578125" style="24" customWidth="1"/>
    <col min="9997" max="9997" width="11.7109375" style="24" customWidth="1"/>
    <col min="9998" max="9998" width="11" style="24" customWidth="1"/>
    <col min="9999" max="9999" width="9" style="24" customWidth="1"/>
    <col min="10000" max="10000" width="11" style="24" customWidth="1"/>
    <col min="10001" max="10001" width="15.42578125" style="24" customWidth="1"/>
    <col min="10002" max="10240" width="9.140625" style="24"/>
    <col min="10241" max="10241" width="3.7109375" style="24" customWidth="1"/>
    <col min="10242" max="10242" width="15.140625" style="24" customWidth="1"/>
    <col min="10243" max="10243" width="11.28515625" style="24" customWidth="1"/>
    <col min="10244" max="10244" width="8.42578125" style="24" customWidth="1"/>
    <col min="10245" max="10245" width="8.85546875" style="24" customWidth="1"/>
    <col min="10246" max="10246" width="8.42578125" style="24" customWidth="1"/>
    <col min="10247" max="10247" width="7.7109375" style="24" customWidth="1"/>
    <col min="10248" max="10248" width="12.7109375" style="24" customWidth="1"/>
    <col min="10249" max="10249" width="13.42578125" style="24" customWidth="1"/>
    <col min="10250" max="10250" width="11.28515625" style="24" customWidth="1"/>
    <col min="10251" max="10251" width="8" style="24" customWidth="1"/>
    <col min="10252" max="10252" width="12.42578125" style="24" customWidth="1"/>
    <col min="10253" max="10253" width="11.7109375" style="24" customWidth="1"/>
    <col min="10254" max="10254" width="11" style="24" customWidth="1"/>
    <col min="10255" max="10255" width="9" style="24" customWidth="1"/>
    <col min="10256" max="10256" width="11" style="24" customWidth="1"/>
    <col min="10257" max="10257" width="15.42578125" style="24" customWidth="1"/>
    <col min="10258" max="10496" width="9.140625" style="24"/>
    <col min="10497" max="10497" width="3.7109375" style="24" customWidth="1"/>
    <col min="10498" max="10498" width="15.140625" style="24" customWidth="1"/>
    <col min="10499" max="10499" width="11.28515625" style="24" customWidth="1"/>
    <col min="10500" max="10500" width="8.42578125" style="24" customWidth="1"/>
    <col min="10501" max="10501" width="8.85546875" style="24" customWidth="1"/>
    <col min="10502" max="10502" width="8.42578125" style="24" customWidth="1"/>
    <col min="10503" max="10503" width="7.7109375" style="24" customWidth="1"/>
    <col min="10504" max="10504" width="12.7109375" style="24" customWidth="1"/>
    <col min="10505" max="10505" width="13.42578125" style="24" customWidth="1"/>
    <col min="10506" max="10506" width="11.28515625" style="24" customWidth="1"/>
    <col min="10507" max="10507" width="8" style="24" customWidth="1"/>
    <col min="10508" max="10508" width="12.42578125" style="24" customWidth="1"/>
    <col min="10509" max="10509" width="11.7109375" style="24" customWidth="1"/>
    <col min="10510" max="10510" width="11" style="24" customWidth="1"/>
    <col min="10511" max="10511" width="9" style="24" customWidth="1"/>
    <col min="10512" max="10512" width="11" style="24" customWidth="1"/>
    <col min="10513" max="10513" width="15.42578125" style="24" customWidth="1"/>
    <col min="10514" max="10752" width="9.140625" style="24"/>
    <col min="10753" max="10753" width="3.7109375" style="24" customWidth="1"/>
    <col min="10754" max="10754" width="15.140625" style="24" customWidth="1"/>
    <col min="10755" max="10755" width="11.28515625" style="24" customWidth="1"/>
    <col min="10756" max="10756" width="8.42578125" style="24" customWidth="1"/>
    <col min="10757" max="10757" width="8.85546875" style="24" customWidth="1"/>
    <col min="10758" max="10758" width="8.42578125" style="24" customWidth="1"/>
    <col min="10759" max="10759" width="7.7109375" style="24" customWidth="1"/>
    <col min="10760" max="10760" width="12.7109375" style="24" customWidth="1"/>
    <col min="10761" max="10761" width="13.42578125" style="24" customWidth="1"/>
    <col min="10762" max="10762" width="11.28515625" style="24" customWidth="1"/>
    <col min="10763" max="10763" width="8" style="24" customWidth="1"/>
    <col min="10764" max="10764" width="12.42578125" style="24" customWidth="1"/>
    <col min="10765" max="10765" width="11.7109375" style="24" customWidth="1"/>
    <col min="10766" max="10766" width="11" style="24" customWidth="1"/>
    <col min="10767" max="10767" width="9" style="24" customWidth="1"/>
    <col min="10768" max="10768" width="11" style="24" customWidth="1"/>
    <col min="10769" max="10769" width="15.42578125" style="24" customWidth="1"/>
    <col min="10770" max="11008" width="9.140625" style="24"/>
    <col min="11009" max="11009" width="3.7109375" style="24" customWidth="1"/>
    <col min="11010" max="11010" width="15.140625" style="24" customWidth="1"/>
    <col min="11011" max="11011" width="11.28515625" style="24" customWidth="1"/>
    <col min="11012" max="11012" width="8.42578125" style="24" customWidth="1"/>
    <col min="11013" max="11013" width="8.85546875" style="24" customWidth="1"/>
    <col min="11014" max="11014" width="8.42578125" style="24" customWidth="1"/>
    <col min="11015" max="11015" width="7.7109375" style="24" customWidth="1"/>
    <col min="11016" max="11016" width="12.7109375" style="24" customWidth="1"/>
    <col min="11017" max="11017" width="13.42578125" style="24" customWidth="1"/>
    <col min="11018" max="11018" width="11.28515625" style="24" customWidth="1"/>
    <col min="11019" max="11019" width="8" style="24" customWidth="1"/>
    <col min="11020" max="11020" width="12.42578125" style="24" customWidth="1"/>
    <col min="11021" max="11021" width="11.7109375" style="24" customWidth="1"/>
    <col min="11022" max="11022" width="11" style="24" customWidth="1"/>
    <col min="11023" max="11023" width="9" style="24" customWidth="1"/>
    <col min="11024" max="11024" width="11" style="24" customWidth="1"/>
    <col min="11025" max="11025" width="15.42578125" style="24" customWidth="1"/>
    <col min="11026" max="11264" width="9.140625" style="24"/>
    <col min="11265" max="11265" width="3.7109375" style="24" customWidth="1"/>
    <col min="11266" max="11266" width="15.140625" style="24" customWidth="1"/>
    <col min="11267" max="11267" width="11.28515625" style="24" customWidth="1"/>
    <col min="11268" max="11268" width="8.42578125" style="24" customWidth="1"/>
    <col min="11269" max="11269" width="8.85546875" style="24" customWidth="1"/>
    <col min="11270" max="11270" width="8.42578125" style="24" customWidth="1"/>
    <col min="11271" max="11271" width="7.7109375" style="24" customWidth="1"/>
    <col min="11272" max="11272" width="12.7109375" style="24" customWidth="1"/>
    <col min="11273" max="11273" width="13.42578125" style="24" customWidth="1"/>
    <col min="11274" max="11274" width="11.28515625" style="24" customWidth="1"/>
    <col min="11275" max="11275" width="8" style="24" customWidth="1"/>
    <col min="11276" max="11276" width="12.42578125" style="24" customWidth="1"/>
    <col min="11277" max="11277" width="11.7109375" style="24" customWidth="1"/>
    <col min="11278" max="11278" width="11" style="24" customWidth="1"/>
    <col min="11279" max="11279" width="9" style="24" customWidth="1"/>
    <col min="11280" max="11280" width="11" style="24" customWidth="1"/>
    <col min="11281" max="11281" width="15.42578125" style="24" customWidth="1"/>
    <col min="11282" max="11520" width="9.140625" style="24"/>
    <col min="11521" max="11521" width="3.7109375" style="24" customWidth="1"/>
    <col min="11522" max="11522" width="15.140625" style="24" customWidth="1"/>
    <col min="11523" max="11523" width="11.28515625" style="24" customWidth="1"/>
    <col min="11524" max="11524" width="8.42578125" style="24" customWidth="1"/>
    <col min="11525" max="11525" width="8.85546875" style="24" customWidth="1"/>
    <col min="11526" max="11526" width="8.42578125" style="24" customWidth="1"/>
    <col min="11527" max="11527" width="7.7109375" style="24" customWidth="1"/>
    <col min="11528" max="11528" width="12.7109375" style="24" customWidth="1"/>
    <col min="11529" max="11529" width="13.42578125" style="24" customWidth="1"/>
    <col min="11530" max="11530" width="11.28515625" style="24" customWidth="1"/>
    <col min="11531" max="11531" width="8" style="24" customWidth="1"/>
    <col min="11532" max="11532" width="12.42578125" style="24" customWidth="1"/>
    <col min="11533" max="11533" width="11.7109375" style="24" customWidth="1"/>
    <col min="11534" max="11534" width="11" style="24" customWidth="1"/>
    <col min="11535" max="11535" width="9" style="24" customWidth="1"/>
    <col min="11536" max="11536" width="11" style="24" customWidth="1"/>
    <col min="11537" max="11537" width="15.42578125" style="24" customWidth="1"/>
    <col min="11538" max="11776" width="9.140625" style="24"/>
    <col min="11777" max="11777" width="3.7109375" style="24" customWidth="1"/>
    <col min="11778" max="11778" width="15.140625" style="24" customWidth="1"/>
    <col min="11779" max="11779" width="11.28515625" style="24" customWidth="1"/>
    <col min="11780" max="11780" width="8.42578125" style="24" customWidth="1"/>
    <col min="11781" max="11781" width="8.85546875" style="24" customWidth="1"/>
    <col min="11782" max="11782" width="8.42578125" style="24" customWidth="1"/>
    <col min="11783" max="11783" width="7.7109375" style="24" customWidth="1"/>
    <col min="11784" max="11784" width="12.7109375" style="24" customWidth="1"/>
    <col min="11785" max="11785" width="13.42578125" style="24" customWidth="1"/>
    <col min="11786" max="11786" width="11.28515625" style="24" customWidth="1"/>
    <col min="11787" max="11787" width="8" style="24" customWidth="1"/>
    <col min="11788" max="11788" width="12.42578125" style="24" customWidth="1"/>
    <col min="11789" max="11789" width="11.7109375" style="24" customWidth="1"/>
    <col min="11790" max="11790" width="11" style="24" customWidth="1"/>
    <col min="11791" max="11791" width="9" style="24" customWidth="1"/>
    <col min="11792" max="11792" width="11" style="24" customWidth="1"/>
    <col min="11793" max="11793" width="15.42578125" style="24" customWidth="1"/>
    <col min="11794" max="12032" width="9.140625" style="24"/>
    <col min="12033" max="12033" width="3.7109375" style="24" customWidth="1"/>
    <col min="12034" max="12034" width="15.140625" style="24" customWidth="1"/>
    <col min="12035" max="12035" width="11.28515625" style="24" customWidth="1"/>
    <col min="12036" max="12036" width="8.42578125" style="24" customWidth="1"/>
    <col min="12037" max="12037" width="8.85546875" style="24" customWidth="1"/>
    <col min="12038" max="12038" width="8.42578125" style="24" customWidth="1"/>
    <col min="12039" max="12039" width="7.7109375" style="24" customWidth="1"/>
    <col min="12040" max="12040" width="12.7109375" style="24" customWidth="1"/>
    <col min="12041" max="12041" width="13.42578125" style="24" customWidth="1"/>
    <col min="12042" max="12042" width="11.28515625" style="24" customWidth="1"/>
    <col min="12043" max="12043" width="8" style="24" customWidth="1"/>
    <col min="12044" max="12044" width="12.42578125" style="24" customWidth="1"/>
    <col min="12045" max="12045" width="11.7109375" style="24" customWidth="1"/>
    <col min="12046" max="12046" width="11" style="24" customWidth="1"/>
    <col min="12047" max="12047" width="9" style="24" customWidth="1"/>
    <col min="12048" max="12048" width="11" style="24" customWidth="1"/>
    <col min="12049" max="12049" width="15.42578125" style="24" customWidth="1"/>
    <col min="12050" max="12288" width="9.140625" style="24"/>
    <col min="12289" max="12289" width="3.7109375" style="24" customWidth="1"/>
    <col min="12290" max="12290" width="15.140625" style="24" customWidth="1"/>
    <col min="12291" max="12291" width="11.28515625" style="24" customWidth="1"/>
    <col min="12292" max="12292" width="8.42578125" style="24" customWidth="1"/>
    <col min="12293" max="12293" width="8.85546875" style="24" customWidth="1"/>
    <col min="12294" max="12294" width="8.42578125" style="24" customWidth="1"/>
    <col min="12295" max="12295" width="7.7109375" style="24" customWidth="1"/>
    <col min="12296" max="12296" width="12.7109375" style="24" customWidth="1"/>
    <col min="12297" max="12297" width="13.42578125" style="24" customWidth="1"/>
    <col min="12298" max="12298" width="11.28515625" style="24" customWidth="1"/>
    <col min="12299" max="12299" width="8" style="24" customWidth="1"/>
    <col min="12300" max="12300" width="12.42578125" style="24" customWidth="1"/>
    <col min="12301" max="12301" width="11.7109375" style="24" customWidth="1"/>
    <col min="12302" max="12302" width="11" style="24" customWidth="1"/>
    <col min="12303" max="12303" width="9" style="24" customWidth="1"/>
    <col min="12304" max="12304" width="11" style="24" customWidth="1"/>
    <col min="12305" max="12305" width="15.42578125" style="24" customWidth="1"/>
    <col min="12306" max="12544" width="9.140625" style="24"/>
    <col min="12545" max="12545" width="3.7109375" style="24" customWidth="1"/>
    <col min="12546" max="12546" width="15.140625" style="24" customWidth="1"/>
    <col min="12547" max="12547" width="11.28515625" style="24" customWidth="1"/>
    <col min="12548" max="12548" width="8.42578125" style="24" customWidth="1"/>
    <col min="12549" max="12549" width="8.85546875" style="24" customWidth="1"/>
    <col min="12550" max="12550" width="8.42578125" style="24" customWidth="1"/>
    <col min="12551" max="12551" width="7.7109375" style="24" customWidth="1"/>
    <col min="12552" max="12552" width="12.7109375" style="24" customWidth="1"/>
    <col min="12553" max="12553" width="13.42578125" style="24" customWidth="1"/>
    <col min="12554" max="12554" width="11.28515625" style="24" customWidth="1"/>
    <col min="12555" max="12555" width="8" style="24" customWidth="1"/>
    <col min="12556" max="12556" width="12.42578125" style="24" customWidth="1"/>
    <col min="12557" max="12557" width="11.7109375" style="24" customWidth="1"/>
    <col min="12558" max="12558" width="11" style="24" customWidth="1"/>
    <col min="12559" max="12559" width="9" style="24" customWidth="1"/>
    <col min="12560" max="12560" width="11" style="24" customWidth="1"/>
    <col min="12561" max="12561" width="15.42578125" style="24" customWidth="1"/>
    <col min="12562" max="12800" width="9.140625" style="24"/>
    <col min="12801" max="12801" width="3.7109375" style="24" customWidth="1"/>
    <col min="12802" max="12802" width="15.140625" style="24" customWidth="1"/>
    <col min="12803" max="12803" width="11.28515625" style="24" customWidth="1"/>
    <col min="12804" max="12804" width="8.42578125" style="24" customWidth="1"/>
    <col min="12805" max="12805" width="8.85546875" style="24" customWidth="1"/>
    <col min="12806" max="12806" width="8.42578125" style="24" customWidth="1"/>
    <col min="12807" max="12807" width="7.7109375" style="24" customWidth="1"/>
    <col min="12808" max="12808" width="12.7109375" style="24" customWidth="1"/>
    <col min="12809" max="12809" width="13.42578125" style="24" customWidth="1"/>
    <col min="12810" max="12810" width="11.28515625" style="24" customWidth="1"/>
    <col min="12811" max="12811" width="8" style="24" customWidth="1"/>
    <col min="12812" max="12812" width="12.42578125" style="24" customWidth="1"/>
    <col min="12813" max="12813" width="11.7109375" style="24" customWidth="1"/>
    <col min="12814" max="12814" width="11" style="24" customWidth="1"/>
    <col min="12815" max="12815" width="9" style="24" customWidth="1"/>
    <col min="12816" max="12816" width="11" style="24" customWidth="1"/>
    <col min="12817" max="12817" width="15.42578125" style="24" customWidth="1"/>
    <col min="12818" max="13056" width="9.140625" style="24"/>
    <col min="13057" max="13057" width="3.7109375" style="24" customWidth="1"/>
    <col min="13058" max="13058" width="15.140625" style="24" customWidth="1"/>
    <col min="13059" max="13059" width="11.28515625" style="24" customWidth="1"/>
    <col min="13060" max="13060" width="8.42578125" style="24" customWidth="1"/>
    <col min="13061" max="13061" width="8.85546875" style="24" customWidth="1"/>
    <col min="13062" max="13062" width="8.42578125" style="24" customWidth="1"/>
    <col min="13063" max="13063" width="7.7109375" style="24" customWidth="1"/>
    <col min="13064" max="13064" width="12.7109375" style="24" customWidth="1"/>
    <col min="13065" max="13065" width="13.42578125" style="24" customWidth="1"/>
    <col min="13066" max="13066" width="11.28515625" style="24" customWidth="1"/>
    <col min="13067" max="13067" width="8" style="24" customWidth="1"/>
    <col min="13068" max="13068" width="12.42578125" style="24" customWidth="1"/>
    <col min="13069" max="13069" width="11.7109375" style="24" customWidth="1"/>
    <col min="13070" max="13070" width="11" style="24" customWidth="1"/>
    <col min="13071" max="13071" width="9" style="24" customWidth="1"/>
    <col min="13072" max="13072" width="11" style="24" customWidth="1"/>
    <col min="13073" max="13073" width="15.42578125" style="24" customWidth="1"/>
    <col min="13074" max="13312" width="9.140625" style="24"/>
    <col min="13313" max="13313" width="3.7109375" style="24" customWidth="1"/>
    <col min="13314" max="13314" width="15.140625" style="24" customWidth="1"/>
    <col min="13315" max="13315" width="11.28515625" style="24" customWidth="1"/>
    <col min="13316" max="13316" width="8.42578125" style="24" customWidth="1"/>
    <col min="13317" max="13317" width="8.85546875" style="24" customWidth="1"/>
    <col min="13318" max="13318" width="8.42578125" style="24" customWidth="1"/>
    <col min="13319" max="13319" width="7.7109375" style="24" customWidth="1"/>
    <col min="13320" max="13320" width="12.7109375" style="24" customWidth="1"/>
    <col min="13321" max="13321" width="13.42578125" style="24" customWidth="1"/>
    <col min="13322" max="13322" width="11.28515625" style="24" customWidth="1"/>
    <col min="13323" max="13323" width="8" style="24" customWidth="1"/>
    <col min="13324" max="13324" width="12.42578125" style="24" customWidth="1"/>
    <col min="13325" max="13325" width="11.7109375" style="24" customWidth="1"/>
    <col min="13326" max="13326" width="11" style="24" customWidth="1"/>
    <col min="13327" max="13327" width="9" style="24" customWidth="1"/>
    <col min="13328" max="13328" width="11" style="24" customWidth="1"/>
    <col min="13329" max="13329" width="15.42578125" style="24" customWidth="1"/>
    <col min="13330" max="13568" width="9.140625" style="24"/>
    <col min="13569" max="13569" width="3.7109375" style="24" customWidth="1"/>
    <col min="13570" max="13570" width="15.140625" style="24" customWidth="1"/>
    <col min="13571" max="13571" width="11.28515625" style="24" customWidth="1"/>
    <col min="13572" max="13572" width="8.42578125" style="24" customWidth="1"/>
    <col min="13573" max="13573" width="8.85546875" style="24" customWidth="1"/>
    <col min="13574" max="13574" width="8.42578125" style="24" customWidth="1"/>
    <col min="13575" max="13575" width="7.7109375" style="24" customWidth="1"/>
    <col min="13576" max="13576" width="12.7109375" style="24" customWidth="1"/>
    <col min="13577" max="13577" width="13.42578125" style="24" customWidth="1"/>
    <col min="13578" max="13578" width="11.28515625" style="24" customWidth="1"/>
    <col min="13579" max="13579" width="8" style="24" customWidth="1"/>
    <col min="13580" max="13580" width="12.42578125" style="24" customWidth="1"/>
    <col min="13581" max="13581" width="11.7109375" style="24" customWidth="1"/>
    <col min="13582" max="13582" width="11" style="24" customWidth="1"/>
    <col min="13583" max="13583" width="9" style="24" customWidth="1"/>
    <col min="13584" max="13584" width="11" style="24" customWidth="1"/>
    <col min="13585" max="13585" width="15.42578125" style="24" customWidth="1"/>
    <col min="13586" max="13824" width="9.140625" style="24"/>
    <col min="13825" max="13825" width="3.7109375" style="24" customWidth="1"/>
    <col min="13826" max="13826" width="15.140625" style="24" customWidth="1"/>
    <col min="13827" max="13827" width="11.28515625" style="24" customWidth="1"/>
    <col min="13828" max="13828" width="8.42578125" style="24" customWidth="1"/>
    <col min="13829" max="13829" width="8.85546875" style="24" customWidth="1"/>
    <col min="13830" max="13830" width="8.42578125" style="24" customWidth="1"/>
    <col min="13831" max="13831" width="7.7109375" style="24" customWidth="1"/>
    <col min="13832" max="13832" width="12.7109375" style="24" customWidth="1"/>
    <col min="13833" max="13833" width="13.42578125" style="24" customWidth="1"/>
    <col min="13834" max="13834" width="11.28515625" style="24" customWidth="1"/>
    <col min="13835" max="13835" width="8" style="24" customWidth="1"/>
    <col min="13836" max="13836" width="12.42578125" style="24" customWidth="1"/>
    <col min="13837" max="13837" width="11.7109375" style="24" customWidth="1"/>
    <col min="13838" max="13838" width="11" style="24" customWidth="1"/>
    <col min="13839" max="13839" width="9" style="24" customWidth="1"/>
    <col min="13840" max="13840" width="11" style="24" customWidth="1"/>
    <col min="13841" max="13841" width="15.42578125" style="24" customWidth="1"/>
    <col min="13842" max="14080" width="9.140625" style="24"/>
    <col min="14081" max="14081" width="3.7109375" style="24" customWidth="1"/>
    <col min="14082" max="14082" width="15.140625" style="24" customWidth="1"/>
    <col min="14083" max="14083" width="11.28515625" style="24" customWidth="1"/>
    <col min="14084" max="14084" width="8.42578125" style="24" customWidth="1"/>
    <col min="14085" max="14085" width="8.85546875" style="24" customWidth="1"/>
    <col min="14086" max="14086" width="8.42578125" style="24" customWidth="1"/>
    <col min="14087" max="14087" width="7.7109375" style="24" customWidth="1"/>
    <col min="14088" max="14088" width="12.7109375" style="24" customWidth="1"/>
    <col min="14089" max="14089" width="13.42578125" style="24" customWidth="1"/>
    <col min="14090" max="14090" width="11.28515625" style="24" customWidth="1"/>
    <col min="14091" max="14091" width="8" style="24" customWidth="1"/>
    <col min="14092" max="14092" width="12.42578125" style="24" customWidth="1"/>
    <col min="14093" max="14093" width="11.7109375" style="24" customWidth="1"/>
    <col min="14094" max="14094" width="11" style="24" customWidth="1"/>
    <col min="14095" max="14095" width="9" style="24" customWidth="1"/>
    <col min="14096" max="14096" width="11" style="24" customWidth="1"/>
    <col min="14097" max="14097" width="15.42578125" style="24" customWidth="1"/>
    <col min="14098" max="14336" width="9.140625" style="24"/>
    <col min="14337" max="14337" width="3.7109375" style="24" customWidth="1"/>
    <col min="14338" max="14338" width="15.140625" style="24" customWidth="1"/>
    <col min="14339" max="14339" width="11.28515625" style="24" customWidth="1"/>
    <col min="14340" max="14340" width="8.42578125" style="24" customWidth="1"/>
    <col min="14341" max="14341" width="8.85546875" style="24" customWidth="1"/>
    <col min="14342" max="14342" width="8.42578125" style="24" customWidth="1"/>
    <col min="14343" max="14343" width="7.7109375" style="24" customWidth="1"/>
    <col min="14344" max="14344" width="12.7109375" style="24" customWidth="1"/>
    <col min="14345" max="14345" width="13.42578125" style="24" customWidth="1"/>
    <col min="14346" max="14346" width="11.28515625" style="24" customWidth="1"/>
    <col min="14347" max="14347" width="8" style="24" customWidth="1"/>
    <col min="14348" max="14348" width="12.42578125" style="24" customWidth="1"/>
    <col min="14349" max="14349" width="11.7109375" style="24" customWidth="1"/>
    <col min="14350" max="14350" width="11" style="24" customWidth="1"/>
    <col min="14351" max="14351" width="9" style="24" customWidth="1"/>
    <col min="14352" max="14352" width="11" style="24" customWidth="1"/>
    <col min="14353" max="14353" width="15.42578125" style="24" customWidth="1"/>
    <col min="14354" max="14592" width="9.140625" style="24"/>
    <col min="14593" max="14593" width="3.7109375" style="24" customWidth="1"/>
    <col min="14594" max="14594" width="15.140625" style="24" customWidth="1"/>
    <col min="14595" max="14595" width="11.28515625" style="24" customWidth="1"/>
    <col min="14596" max="14596" width="8.42578125" style="24" customWidth="1"/>
    <col min="14597" max="14597" width="8.85546875" style="24" customWidth="1"/>
    <col min="14598" max="14598" width="8.42578125" style="24" customWidth="1"/>
    <col min="14599" max="14599" width="7.7109375" style="24" customWidth="1"/>
    <col min="14600" max="14600" width="12.7109375" style="24" customWidth="1"/>
    <col min="14601" max="14601" width="13.42578125" style="24" customWidth="1"/>
    <col min="14602" max="14602" width="11.28515625" style="24" customWidth="1"/>
    <col min="14603" max="14603" width="8" style="24" customWidth="1"/>
    <col min="14604" max="14604" width="12.42578125" style="24" customWidth="1"/>
    <col min="14605" max="14605" width="11.7109375" style="24" customWidth="1"/>
    <col min="14606" max="14606" width="11" style="24" customWidth="1"/>
    <col min="14607" max="14607" width="9" style="24" customWidth="1"/>
    <col min="14608" max="14608" width="11" style="24" customWidth="1"/>
    <col min="14609" max="14609" width="15.42578125" style="24" customWidth="1"/>
    <col min="14610" max="14848" width="9.140625" style="24"/>
    <col min="14849" max="14849" width="3.7109375" style="24" customWidth="1"/>
    <col min="14850" max="14850" width="15.140625" style="24" customWidth="1"/>
    <col min="14851" max="14851" width="11.28515625" style="24" customWidth="1"/>
    <col min="14852" max="14852" width="8.42578125" style="24" customWidth="1"/>
    <col min="14853" max="14853" width="8.85546875" style="24" customWidth="1"/>
    <col min="14854" max="14854" width="8.42578125" style="24" customWidth="1"/>
    <col min="14855" max="14855" width="7.7109375" style="24" customWidth="1"/>
    <col min="14856" max="14856" width="12.7109375" style="24" customWidth="1"/>
    <col min="14857" max="14857" width="13.42578125" style="24" customWidth="1"/>
    <col min="14858" max="14858" width="11.28515625" style="24" customWidth="1"/>
    <col min="14859" max="14859" width="8" style="24" customWidth="1"/>
    <col min="14860" max="14860" width="12.42578125" style="24" customWidth="1"/>
    <col min="14861" max="14861" width="11.7109375" style="24" customWidth="1"/>
    <col min="14862" max="14862" width="11" style="24" customWidth="1"/>
    <col min="14863" max="14863" width="9" style="24" customWidth="1"/>
    <col min="14864" max="14864" width="11" style="24" customWidth="1"/>
    <col min="14865" max="14865" width="15.42578125" style="24" customWidth="1"/>
    <col min="14866" max="15104" width="9.140625" style="24"/>
    <col min="15105" max="15105" width="3.7109375" style="24" customWidth="1"/>
    <col min="15106" max="15106" width="15.140625" style="24" customWidth="1"/>
    <col min="15107" max="15107" width="11.28515625" style="24" customWidth="1"/>
    <col min="15108" max="15108" width="8.42578125" style="24" customWidth="1"/>
    <col min="15109" max="15109" width="8.85546875" style="24" customWidth="1"/>
    <col min="15110" max="15110" width="8.42578125" style="24" customWidth="1"/>
    <col min="15111" max="15111" width="7.7109375" style="24" customWidth="1"/>
    <col min="15112" max="15112" width="12.7109375" style="24" customWidth="1"/>
    <col min="15113" max="15113" width="13.42578125" style="24" customWidth="1"/>
    <col min="15114" max="15114" width="11.28515625" style="24" customWidth="1"/>
    <col min="15115" max="15115" width="8" style="24" customWidth="1"/>
    <col min="15116" max="15116" width="12.42578125" style="24" customWidth="1"/>
    <col min="15117" max="15117" width="11.7109375" style="24" customWidth="1"/>
    <col min="15118" max="15118" width="11" style="24" customWidth="1"/>
    <col min="15119" max="15119" width="9" style="24" customWidth="1"/>
    <col min="15120" max="15120" width="11" style="24" customWidth="1"/>
    <col min="15121" max="15121" width="15.42578125" style="24" customWidth="1"/>
    <col min="15122" max="15360" width="9.140625" style="24"/>
    <col min="15361" max="15361" width="3.7109375" style="24" customWidth="1"/>
    <col min="15362" max="15362" width="15.140625" style="24" customWidth="1"/>
    <col min="15363" max="15363" width="11.28515625" style="24" customWidth="1"/>
    <col min="15364" max="15364" width="8.42578125" style="24" customWidth="1"/>
    <col min="15365" max="15365" width="8.85546875" style="24" customWidth="1"/>
    <col min="15366" max="15366" width="8.42578125" style="24" customWidth="1"/>
    <col min="15367" max="15367" width="7.7109375" style="24" customWidth="1"/>
    <col min="15368" max="15368" width="12.7109375" style="24" customWidth="1"/>
    <col min="15369" max="15369" width="13.42578125" style="24" customWidth="1"/>
    <col min="15370" max="15370" width="11.28515625" style="24" customWidth="1"/>
    <col min="15371" max="15371" width="8" style="24" customWidth="1"/>
    <col min="15372" max="15372" width="12.42578125" style="24" customWidth="1"/>
    <col min="15373" max="15373" width="11.7109375" style="24" customWidth="1"/>
    <col min="15374" max="15374" width="11" style="24" customWidth="1"/>
    <col min="15375" max="15375" width="9" style="24" customWidth="1"/>
    <col min="15376" max="15376" width="11" style="24" customWidth="1"/>
    <col min="15377" max="15377" width="15.42578125" style="24" customWidth="1"/>
    <col min="15378" max="15616" width="9.140625" style="24"/>
    <col min="15617" max="15617" width="3.7109375" style="24" customWidth="1"/>
    <col min="15618" max="15618" width="15.140625" style="24" customWidth="1"/>
    <col min="15619" max="15619" width="11.28515625" style="24" customWidth="1"/>
    <col min="15620" max="15620" width="8.42578125" style="24" customWidth="1"/>
    <col min="15621" max="15621" width="8.85546875" style="24" customWidth="1"/>
    <col min="15622" max="15622" width="8.42578125" style="24" customWidth="1"/>
    <col min="15623" max="15623" width="7.7109375" style="24" customWidth="1"/>
    <col min="15624" max="15624" width="12.7109375" style="24" customWidth="1"/>
    <col min="15625" max="15625" width="13.42578125" style="24" customWidth="1"/>
    <col min="15626" max="15626" width="11.28515625" style="24" customWidth="1"/>
    <col min="15627" max="15627" width="8" style="24" customWidth="1"/>
    <col min="15628" max="15628" width="12.42578125" style="24" customWidth="1"/>
    <col min="15629" max="15629" width="11.7109375" style="24" customWidth="1"/>
    <col min="15630" max="15630" width="11" style="24" customWidth="1"/>
    <col min="15631" max="15631" width="9" style="24" customWidth="1"/>
    <col min="15632" max="15632" width="11" style="24" customWidth="1"/>
    <col min="15633" max="15633" width="15.42578125" style="24" customWidth="1"/>
    <col min="15634" max="15872" width="9.140625" style="24"/>
    <col min="15873" max="15873" width="3.7109375" style="24" customWidth="1"/>
    <col min="15874" max="15874" width="15.140625" style="24" customWidth="1"/>
    <col min="15875" max="15875" width="11.28515625" style="24" customWidth="1"/>
    <col min="15876" max="15876" width="8.42578125" style="24" customWidth="1"/>
    <col min="15877" max="15877" width="8.85546875" style="24" customWidth="1"/>
    <col min="15878" max="15878" width="8.42578125" style="24" customWidth="1"/>
    <col min="15879" max="15879" width="7.7109375" style="24" customWidth="1"/>
    <col min="15880" max="15880" width="12.7109375" style="24" customWidth="1"/>
    <col min="15881" max="15881" width="13.42578125" style="24" customWidth="1"/>
    <col min="15882" max="15882" width="11.28515625" style="24" customWidth="1"/>
    <col min="15883" max="15883" width="8" style="24" customWidth="1"/>
    <col min="15884" max="15884" width="12.42578125" style="24" customWidth="1"/>
    <col min="15885" max="15885" width="11.7109375" style="24" customWidth="1"/>
    <col min="15886" max="15886" width="11" style="24" customWidth="1"/>
    <col min="15887" max="15887" width="9" style="24" customWidth="1"/>
    <col min="15888" max="15888" width="11" style="24" customWidth="1"/>
    <col min="15889" max="15889" width="15.42578125" style="24" customWidth="1"/>
    <col min="15890" max="16128" width="9.140625" style="24"/>
    <col min="16129" max="16129" width="3.7109375" style="24" customWidth="1"/>
    <col min="16130" max="16130" width="15.140625" style="24" customWidth="1"/>
    <col min="16131" max="16131" width="11.28515625" style="24" customWidth="1"/>
    <col min="16132" max="16132" width="8.42578125" style="24" customWidth="1"/>
    <col min="16133" max="16133" width="8.85546875" style="24" customWidth="1"/>
    <col min="16134" max="16134" width="8.42578125" style="24" customWidth="1"/>
    <col min="16135" max="16135" width="7.7109375" style="24" customWidth="1"/>
    <col min="16136" max="16136" width="12.7109375" style="24" customWidth="1"/>
    <col min="16137" max="16137" width="13.42578125" style="24" customWidth="1"/>
    <col min="16138" max="16138" width="11.28515625" style="24" customWidth="1"/>
    <col min="16139" max="16139" width="8" style="24" customWidth="1"/>
    <col min="16140" max="16140" width="12.42578125" style="24" customWidth="1"/>
    <col min="16141" max="16141" width="11.7109375" style="24" customWidth="1"/>
    <col min="16142" max="16142" width="11" style="24" customWidth="1"/>
    <col min="16143" max="16143" width="9" style="24" customWidth="1"/>
    <col min="16144" max="16144" width="11" style="24" customWidth="1"/>
    <col min="16145" max="16145" width="15.42578125" style="24" customWidth="1"/>
    <col min="16146" max="16384" width="9.140625" style="24"/>
  </cols>
  <sheetData>
    <row r="1" spans="1:17" ht="2.25" customHeight="1">
      <c r="Q1" s="26"/>
    </row>
    <row r="2" spans="1:17">
      <c r="Q2" s="36"/>
    </row>
    <row r="3" spans="1:17">
      <c r="A3" s="175" t="s">
        <v>547</v>
      </c>
      <c r="B3" s="175"/>
      <c r="C3" s="175"/>
      <c r="D3" s="175"/>
      <c r="E3" s="175"/>
      <c r="F3" s="176"/>
      <c r="G3" s="176"/>
      <c r="H3" s="176"/>
      <c r="I3" s="176"/>
      <c r="J3" s="176"/>
      <c r="K3" s="176"/>
      <c r="L3" s="176"/>
      <c r="M3" s="176"/>
      <c r="N3" s="176"/>
      <c r="O3" s="176"/>
      <c r="P3" s="176"/>
      <c r="Q3" s="176"/>
    </row>
    <row r="5" spans="1:17" ht="66.75" customHeight="1">
      <c r="A5" s="27" t="s">
        <v>265</v>
      </c>
      <c r="B5" s="27" t="s">
        <v>428</v>
      </c>
      <c r="C5" s="28" t="s">
        <v>411</v>
      </c>
      <c r="D5" s="28" t="s">
        <v>412</v>
      </c>
      <c r="E5" s="28" t="s">
        <v>413</v>
      </c>
      <c r="F5" s="28" t="s">
        <v>426</v>
      </c>
      <c r="G5" s="28" t="s">
        <v>414</v>
      </c>
      <c r="H5" s="28" t="s">
        <v>415</v>
      </c>
      <c r="I5" s="29" t="s">
        <v>416</v>
      </c>
      <c r="J5" s="30" t="s">
        <v>425</v>
      </c>
      <c r="K5" s="28" t="s">
        <v>417</v>
      </c>
      <c r="L5" s="29" t="s">
        <v>418</v>
      </c>
      <c r="M5" s="29" t="s">
        <v>419</v>
      </c>
      <c r="N5" s="28" t="s">
        <v>427</v>
      </c>
      <c r="O5" s="28" t="s">
        <v>432</v>
      </c>
      <c r="P5" s="28" t="s">
        <v>433</v>
      </c>
      <c r="Q5" s="28" t="s">
        <v>420</v>
      </c>
    </row>
    <row r="6" spans="1:17" ht="14.25" customHeight="1">
      <c r="A6" s="177"/>
      <c r="B6" s="178" t="s">
        <v>317</v>
      </c>
      <c r="C6" s="173"/>
      <c r="D6" s="173"/>
      <c r="E6" s="173"/>
      <c r="F6" s="173"/>
      <c r="G6" s="32" t="s">
        <v>5</v>
      </c>
      <c r="H6" s="33">
        <v>0</v>
      </c>
      <c r="I6" s="33">
        <v>0</v>
      </c>
      <c r="J6" s="33">
        <f>SUM(J7:J10)</f>
        <v>346817.70000000007</v>
      </c>
      <c r="K6" s="33">
        <f>SUM(K7:K10)</f>
        <v>4847.97</v>
      </c>
      <c r="L6" s="33">
        <f>SUM(L7:L10)</f>
        <v>4847.97</v>
      </c>
      <c r="M6" s="33">
        <v>0</v>
      </c>
      <c r="N6" s="34">
        <f>L6/J6</f>
        <v>1.397843881670399E-2</v>
      </c>
      <c r="O6" s="181"/>
      <c r="P6" s="167"/>
      <c r="Q6" s="181"/>
    </row>
    <row r="7" spans="1:17" ht="14.25" customHeight="1">
      <c r="A7" s="177"/>
      <c r="B7" s="179"/>
      <c r="C7" s="173"/>
      <c r="D7" s="173"/>
      <c r="E7" s="173"/>
      <c r="F7" s="173"/>
      <c r="G7" s="32" t="s">
        <v>421</v>
      </c>
      <c r="H7" s="33">
        <v>0</v>
      </c>
      <c r="I7" s="33">
        <v>0</v>
      </c>
      <c r="J7" s="33">
        <f>J12</f>
        <v>47636.4</v>
      </c>
      <c r="K7" s="35">
        <f>K12</f>
        <v>1405.91</v>
      </c>
      <c r="L7" s="35">
        <f>L12</f>
        <v>1405.91</v>
      </c>
      <c r="M7" s="35">
        <f>M12</f>
        <v>0</v>
      </c>
      <c r="N7" s="34">
        <f t="shared" ref="N7:N23" si="0">L7/J7</f>
        <v>2.9513355333316539E-2</v>
      </c>
      <c r="O7" s="181"/>
      <c r="P7" s="168"/>
      <c r="Q7" s="181"/>
    </row>
    <row r="8" spans="1:17" ht="14.25" customHeight="1">
      <c r="A8" s="177"/>
      <c r="B8" s="179"/>
      <c r="C8" s="173"/>
      <c r="D8" s="173"/>
      <c r="E8" s="173"/>
      <c r="F8" s="173"/>
      <c r="G8" s="32" t="s">
        <v>422</v>
      </c>
      <c r="H8" s="33">
        <v>0</v>
      </c>
      <c r="I8" s="33">
        <v>0</v>
      </c>
      <c r="J8" s="35">
        <f t="shared" ref="J8:M10" si="1">J13</f>
        <v>278234.40000000002</v>
      </c>
      <c r="K8" s="35">
        <f t="shared" si="1"/>
        <v>3442.06</v>
      </c>
      <c r="L8" s="35">
        <f t="shared" si="1"/>
        <v>3442.06</v>
      </c>
      <c r="M8" s="35">
        <f t="shared" si="1"/>
        <v>0</v>
      </c>
      <c r="N8" s="34">
        <f t="shared" si="0"/>
        <v>1.2371079923977768E-2</v>
      </c>
      <c r="O8" s="181"/>
      <c r="P8" s="168"/>
      <c r="Q8" s="181"/>
    </row>
    <row r="9" spans="1:17" ht="14.25" customHeight="1">
      <c r="A9" s="177"/>
      <c r="B9" s="179"/>
      <c r="C9" s="173"/>
      <c r="D9" s="173"/>
      <c r="E9" s="173"/>
      <c r="F9" s="173"/>
      <c r="G9" s="32" t="s">
        <v>8</v>
      </c>
      <c r="H9" s="33">
        <v>0</v>
      </c>
      <c r="I9" s="33">
        <v>0</v>
      </c>
      <c r="J9" s="35">
        <f t="shared" si="1"/>
        <v>8602.9</v>
      </c>
      <c r="K9" s="35">
        <f t="shared" si="1"/>
        <v>0</v>
      </c>
      <c r="L9" s="35">
        <f t="shared" si="1"/>
        <v>0</v>
      </c>
      <c r="M9" s="35">
        <f t="shared" si="1"/>
        <v>0</v>
      </c>
      <c r="N9" s="34">
        <f t="shared" si="0"/>
        <v>0</v>
      </c>
      <c r="O9" s="181"/>
      <c r="P9" s="168"/>
      <c r="Q9" s="181"/>
    </row>
    <row r="10" spans="1:17" ht="85.5" customHeight="1">
      <c r="A10" s="177"/>
      <c r="B10" s="180"/>
      <c r="C10" s="173"/>
      <c r="D10" s="173"/>
      <c r="E10" s="173"/>
      <c r="F10" s="173"/>
      <c r="G10" s="32" t="s">
        <v>9</v>
      </c>
      <c r="H10" s="33">
        <v>0</v>
      </c>
      <c r="I10" s="33">
        <v>0</v>
      </c>
      <c r="J10" s="35">
        <f t="shared" si="1"/>
        <v>12344</v>
      </c>
      <c r="K10" s="35">
        <f t="shared" si="1"/>
        <v>0</v>
      </c>
      <c r="L10" s="35">
        <f t="shared" si="1"/>
        <v>0</v>
      </c>
      <c r="M10" s="35">
        <f t="shared" si="1"/>
        <v>0</v>
      </c>
      <c r="N10" s="34">
        <f t="shared" si="0"/>
        <v>0</v>
      </c>
      <c r="O10" s="181"/>
      <c r="P10" s="168"/>
      <c r="Q10" s="181"/>
    </row>
    <row r="11" spans="1:17" ht="14.25" customHeight="1">
      <c r="A11" s="177"/>
      <c r="B11" s="183" t="s">
        <v>316</v>
      </c>
      <c r="C11" s="173"/>
      <c r="D11" s="173"/>
      <c r="E11" s="174"/>
      <c r="F11" s="173"/>
      <c r="G11" s="32" t="s">
        <v>5</v>
      </c>
      <c r="H11" s="33">
        <v>0</v>
      </c>
      <c r="I11" s="33">
        <v>0</v>
      </c>
      <c r="J11" s="33">
        <f>SUM(J12:J15)</f>
        <v>346817.70000000007</v>
      </c>
      <c r="K11" s="33">
        <f>SUM(K12:K15)</f>
        <v>4847.97</v>
      </c>
      <c r="L11" s="33">
        <f>SUM(L12:L15)</f>
        <v>4847.97</v>
      </c>
      <c r="M11" s="33">
        <v>0</v>
      </c>
      <c r="N11" s="34">
        <f t="shared" si="0"/>
        <v>1.397843881670399E-2</v>
      </c>
      <c r="O11" s="181"/>
      <c r="P11" s="167"/>
      <c r="Q11" s="181"/>
    </row>
    <row r="12" spans="1:17" ht="14.25" customHeight="1">
      <c r="A12" s="177"/>
      <c r="B12" s="183"/>
      <c r="C12" s="173"/>
      <c r="D12" s="173"/>
      <c r="E12" s="169"/>
      <c r="F12" s="173"/>
      <c r="G12" s="32" t="s">
        <v>421</v>
      </c>
      <c r="H12" s="33">
        <v>0</v>
      </c>
      <c r="I12" s="33">
        <v>0</v>
      </c>
      <c r="J12" s="33">
        <f>J17+J22+J27</f>
        <v>47636.4</v>
      </c>
      <c r="K12" s="35">
        <f>K17+K22+K27</f>
        <v>1405.91</v>
      </c>
      <c r="L12" s="35">
        <f>L17+L22+L27</f>
        <v>1405.91</v>
      </c>
      <c r="M12" s="35">
        <f>M17+M22+M27</f>
        <v>0</v>
      </c>
      <c r="N12" s="34">
        <f t="shared" si="0"/>
        <v>2.9513355333316539E-2</v>
      </c>
      <c r="O12" s="181"/>
      <c r="P12" s="168"/>
      <c r="Q12" s="181"/>
    </row>
    <row r="13" spans="1:17" ht="14.25" customHeight="1">
      <c r="A13" s="177"/>
      <c r="B13" s="183"/>
      <c r="C13" s="173"/>
      <c r="D13" s="173"/>
      <c r="E13" s="169"/>
      <c r="F13" s="173"/>
      <c r="G13" s="32" t="s">
        <v>422</v>
      </c>
      <c r="H13" s="33">
        <v>0</v>
      </c>
      <c r="I13" s="33">
        <v>0</v>
      </c>
      <c r="J13" s="35">
        <f t="shared" ref="J13:M15" si="2">J18+J23+J28</f>
        <v>278234.40000000002</v>
      </c>
      <c r="K13" s="35">
        <f t="shared" si="2"/>
        <v>3442.06</v>
      </c>
      <c r="L13" s="35">
        <f t="shared" si="2"/>
        <v>3442.06</v>
      </c>
      <c r="M13" s="35">
        <f t="shared" si="2"/>
        <v>0</v>
      </c>
      <c r="N13" s="34">
        <f t="shared" si="0"/>
        <v>1.2371079923977768E-2</v>
      </c>
      <c r="O13" s="181"/>
      <c r="P13" s="168"/>
      <c r="Q13" s="181"/>
    </row>
    <row r="14" spans="1:17" ht="14.25" customHeight="1">
      <c r="A14" s="177"/>
      <c r="B14" s="183"/>
      <c r="C14" s="173"/>
      <c r="D14" s="173"/>
      <c r="E14" s="169"/>
      <c r="F14" s="173"/>
      <c r="G14" s="32" t="s">
        <v>8</v>
      </c>
      <c r="H14" s="33">
        <v>0</v>
      </c>
      <c r="I14" s="33">
        <v>0</v>
      </c>
      <c r="J14" s="35">
        <f t="shared" si="2"/>
        <v>8602.9</v>
      </c>
      <c r="K14" s="35">
        <f t="shared" si="2"/>
        <v>0</v>
      </c>
      <c r="L14" s="35">
        <f t="shared" si="2"/>
        <v>0</v>
      </c>
      <c r="M14" s="35">
        <f t="shared" si="2"/>
        <v>0</v>
      </c>
      <c r="N14" s="34">
        <f t="shared" si="0"/>
        <v>0</v>
      </c>
      <c r="O14" s="181"/>
      <c r="P14" s="168"/>
      <c r="Q14" s="181"/>
    </row>
    <row r="15" spans="1:17" ht="28.5" customHeight="1">
      <c r="A15" s="177"/>
      <c r="B15" s="183"/>
      <c r="C15" s="173"/>
      <c r="D15" s="173"/>
      <c r="E15" s="170"/>
      <c r="F15" s="173"/>
      <c r="G15" s="32" t="s">
        <v>9</v>
      </c>
      <c r="H15" s="33">
        <v>0</v>
      </c>
      <c r="I15" s="33">
        <v>0</v>
      </c>
      <c r="J15" s="35">
        <f t="shared" si="2"/>
        <v>12344</v>
      </c>
      <c r="K15" s="35">
        <f t="shared" si="2"/>
        <v>0</v>
      </c>
      <c r="L15" s="35">
        <f t="shared" si="2"/>
        <v>0</v>
      </c>
      <c r="M15" s="35">
        <f t="shared" si="2"/>
        <v>0</v>
      </c>
      <c r="N15" s="34">
        <f t="shared" si="0"/>
        <v>0</v>
      </c>
      <c r="O15" s="181"/>
      <c r="P15" s="168"/>
      <c r="Q15" s="181"/>
    </row>
    <row r="16" spans="1:17" ht="16.5" customHeight="1">
      <c r="A16" s="172" t="s">
        <v>15</v>
      </c>
      <c r="B16" s="56" t="s">
        <v>423</v>
      </c>
      <c r="C16" s="63" t="s">
        <v>526</v>
      </c>
      <c r="D16" s="63" t="s">
        <v>424</v>
      </c>
      <c r="E16" s="50" t="s">
        <v>529</v>
      </c>
      <c r="F16" s="50" t="s">
        <v>533</v>
      </c>
      <c r="G16" s="39" t="s">
        <v>5</v>
      </c>
      <c r="H16" s="37">
        <v>0</v>
      </c>
      <c r="I16" s="37">
        <v>0</v>
      </c>
      <c r="J16" s="37">
        <f>SUM(J17:J20)</f>
        <v>177034</v>
      </c>
      <c r="K16" s="37">
        <f>SUM(K17:K20)</f>
        <v>0</v>
      </c>
      <c r="L16" s="37">
        <f>SUM(L17:L20)</f>
        <v>0</v>
      </c>
      <c r="M16" s="37">
        <v>0</v>
      </c>
      <c r="N16" s="34">
        <f t="shared" si="0"/>
        <v>0</v>
      </c>
      <c r="O16" s="164">
        <v>0</v>
      </c>
      <c r="P16" s="167">
        <f>J16-K16</f>
        <v>177034</v>
      </c>
      <c r="Q16" s="99" t="s">
        <v>737</v>
      </c>
    </row>
    <row r="17" spans="1:17" ht="16.5" customHeight="1">
      <c r="A17" s="172"/>
      <c r="B17" s="171"/>
      <c r="C17" s="168"/>
      <c r="D17" s="168"/>
      <c r="E17" s="165"/>
      <c r="F17" s="165"/>
      <c r="G17" s="39" t="s">
        <v>421</v>
      </c>
      <c r="H17" s="37">
        <v>0</v>
      </c>
      <c r="I17" s="37">
        <v>0</v>
      </c>
      <c r="J17" s="37">
        <v>3501</v>
      </c>
      <c r="K17" s="37">
        <v>0</v>
      </c>
      <c r="L17" s="37">
        <v>0</v>
      </c>
      <c r="M17" s="37">
        <v>0</v>
      </c>
      <c r="N17" s="34">
        <f t="shared" si="0"/>
        <v>0</v>
      </c>
      <c r="O17" s="165"/>
      <c r="P17" s="168"/>
      <c r="Q17" s="99"/>
    </row>
    <row r="18" spans="1:17" ht="16.5" customHeight="1">
      <c r="A18" s="172"/>
      <c r="B18" s="171"/>
      <c r="C18" s="168"/>
      <c r="D18" s="168"/>
      <c r="E18" s="165"/>
      <c r="F18" s="165"/>
      <c r="G18" s="39" t="s">
        <v>422</v>
      </c>
      <c r="H18" s="37">
        <v>0</v>
      </c>
      <c r="I18" s="37">
        <v>0</v>
      </c>
      <c r="J18" s="37">
        <v>157688</v>
      </c>
      <c r="K18" s="37">
        <v>0</v>
      </c>
      <c r="L18" s="37">
        <v>0</v>
      </c>
      <c r="M18" s="37">
        <v>0</v>
      </c>
      <c r="N18" s="34">
        <f t="shared" si="0"/>
        <v>0</v>
      </c>
      <c r="O18" s="165"/>
      <c r="P18" s="168"/>
      <c r="Q18" s="99"/>
    </row>
    <row r="19" spans="1:17" ht="16.5" customHeight="1">
      <c r="A19" s="172"/>
      <c r="B19" s="171"/>
      <c r="C19" s="168"/>
      <c r="D19" s="168"/>
      <c r="E19" s="165"/>
      <c r="F19" s="165"/>
      <c r="G19" s="39" t="s">
        <v>8</v>
      </c>
      <c r="H19" s="37">
        <v>0</v>
      </c>
      <c r="I19" s="37">
        <v>0</v>
      </c>
      <c r="J19" s="37">
        <v>3501</v>
      </c>
      <c r="K19" s="37">
        <v>0</v>
      </c>
      <c r="L19" s="37">
        <v>0</v>
      </c>
      <c r="M19" s="37">
        <v>0</v>
      </c>
      <c r="N19" s="34">
        <f t="shared" si="0"/>
        <v>0</v>
      </c>
      <c r="O19" s="165"/>
      <c r="P19" s="168"/>
      <c r="Q19" s="99"/>
    </row>
    <row r="20" spans="1:17" ht="132.75" customHeight="1">
      <c r="A20" s="172"/>
      <c r="B20" s="171"/>
      <c r="C20" s="168"/>
      <c r="D20" s="168"/>
      <c r="E20" s="166"/>
      <c r="F20" s="166"/>
      <c r="G20" s="38" t="s">
        <v>9</v>
      </c>
      <c r="H20" s="37">
        <v>0</v>
      </c>
      <c r="I20" s="37">
        <v>0</v>
      </c>
      <c r="J20" s="37">
        <v>12344</v>
      </c>
      <c r="K20" s="37">
        <v>0</v>
      </c>
      <c r="L20" s="37">
        <v>0</v>
      </c>
      <c r="M20" s="37">
        <v>0</v>
      </c>
      <c r="N20" s="34">
        <f t="shared" si="0"/>
        <v>0</v>
      </c>
      <c r="O20" s="166"/>
      <c r="P20" s="168"/>
      <c r="Q20" s="99"/>
    </row>
    <row r="21" spans="1:17" ht="15" customHeight="1">
      <c r="A21" s="172" t="s">
        <v>40</v>
      </c>
      <c r="B21" s="56" t="s">
        <v>466</v>
      </c>
      <c r="C21" s="63" t="s">
        <v>527</v>
      </c>
      <c r="D21" s="63" t="s">
        <v>528</v>
      </c>
      <c r="E21" s="50" t="s">
        <v>715</v>
      </c>
      <c r="F21" s="50" t="s">
        <v>716</v>
      </c>
      <c r="G21" s="38" t="s">
        <v>5</v>
      </c>
      <c r="H21" s="37">
        <v>0</v>
      </c>
      <c r="I21" s="37">
        <v>0</v>
      </c>
      <c r="J21" s="37">
        <f>SUM(J22:J25)</f>
        <v>119084.5</v>
      </c>
      <c r="K21" s="40">
        <f>K22+K23+K24+K25</f>
        <v>4847.97</v>
      </c>
      <c r="L21" s="40">
        <f>L22+L23+L24+L25</f>
        <v>4847.97</v>
      </c>
      <c r="M21" s="37">
        <v>0</v>
      </c>
      <c r="N21" s="34">
        <f t="shared" si="0"/>
        <v>4.0710335937926431E-2</v>
      </c>
      <c r="O21" s="164">
        <v>0</v>
      </c>
      <c r="P21" s="167">
        <f>170483.31-K21</f>
        <v>165635.34</v>
      </c>
      <c r="Q21" s="56" t="s">
        <v>738</v>
      </c>
    </row>
    <row r="22" spans="1:17">
      <c r="A22" s="172"/>
      <c r="B22" s="171"/>
      <c r="C22" s="168"/>
      <c r="D22" s="168"/>
      <c r="E22" s="165"/>
      <c r="F22" s="165"/>
      <c r="G22" s="38" t="s">
        <v>421</v>
      </c>
      <c r="H22" s="37">
        <v>0</v>
      </c>
      <c r="I22" s="37">
        <v>0</v>
      </c>
      <c r="J22" s="37">
        <v>34534.5</v>
      </c>
      <c r="K22" s="41">
        <v>1405.91</v>
      </c>
      <c r="L22" s="42">
        <v>1405.91</v>
      </c>
      <c r="M22" s="37">
        <v>0</v>
      </c>
      <c r="N22" s="34">
        <f t="shared" si="0"/>
        <v>4.0710304188565062E-2</v>
      </c>
      <c r="O22" s="165"/>
      <c r="P22" s="168"/>
      <c r="Q22" s="56"/>
    </row>
    <row r="23" spans="1:17">
      <c r="A23" s="172"/>
      <c r="B23" s="171"/>
      <c r="C23" s="168"/>
      <c r="D23" s="168"/>
      <c r="E23" s="165"/>
      <c r="F23" s="165"/>
      <c r="G23" s="38" t="s">
        <v>422</v>
      </c>
      <c r="H23" s="37">
        <v>0</v>
      </c>
      <c r="I23" s="37">
        <v>0</v>
      </c>
      <c r="J23" s="37">
        <v>84550</v>
      </c>
      <c r="K23" s="41">
        <v>3442.06</v>
      </c>
      <c r="L23" s="42">
        <v>3442.06</v>
      </c>
      <c r="M23" s="37">
        <v>0</v>
      </c>
      <c r="N23" s="34">
        <f t="shared" si="0"/>
        <v>4.0710348905972797E-2</v>
      </c>
      <c r="O23" s="165"/>
      <c r="P23" s="168"/>
      <c r="Q23" s="56"/>
    </row>
    <row r="24" spans="1:17">
      <c r="A24" s="172"/>
      <c r="B24" s="171"/>
      <c r="C24" s="168"/>
      <c r="D24" s="168"/>
      <c r="E24" s="165"/>
      <c r="F24" s="165"/>
      <c r="G24" s="38" t="s">
        <v>8</v>
      </c>
      <c r="H24" s="37">
        <v>0</v>
      </c>
      <c r="I24" s="37">
        <v>0</v>
      </c>
      <c r="J24" s="37">
        <v>0</v>
      </c>
      <c r="K24" s="37">
        <v>0</v>
      </c>
      <c r="L24" s="37">
        <v>0</v>
      </c>
      <c r="M24" s="37">
        <v>0</v>
      </c>
      <c r="N24" s="34"/>
      <c r="O24" s="165"/>
      <c r="P24" s="168"/>
      <c r="Q24" s="56"/>
    </row>
    <row r="25" spans="1:17" ht="120" customHeight="1">
      <c r="A25" s="172"/>
      <c r="B25" s="171"/>
      <c r="C25" s="168"/>
      <c r="D25" s="168"/>
      <c r="E25" s="166"/>
      <c r="F25" s="166"/>
      <c r="G25" s="38" t="s">
        <v>9</v>
      </c>
      <c r="H25" s="37">
        <v>0</v>
      </c>
      <c r="I25" s="37">
        <v>0</v>
      </c>
      <c r="J25" s="37">
        <v>0</v>
      </c>
      <c r="K25" s="37">
        <v>0</v>
      </c>
      <c r="L25" s="37">
        <v>0</v>
      </c>
      <c r="M25" s="37">
        <v>0</v>
      </c>
      <c r="N25" s="34"/>
      <c r="O25" s="166"/>
      <c r="P25" s="168"/>
      <c r="Q25" s="56"/>
    </row>
    <row r="26" spans="1:17" ht="15" customHeight="1">
      <c r="A26" s="57" t="s">
        <v>530</v>
      </c>
      <c r="B26" s="57" t="s">
        <v>463</v>
      </c>
      <c r="C26" s="63" t="s">
        <v>467</v>
      </c>
      <c r="D26" s="50" t="s">
        <v>531</v>
      </c>
      <c r="E26" s="50" t="s">
        <v>717</v>
      </c>
      <c r="F26" s="50" t="s">
        <v>532</v>
      </c>
      <c r="G26" s="38" t="s">
        <v>5</v>
      </c>
      <c r="H26" s="37">
        <v>0</v>
      </c>
      <c r="I26" s="37">
        <v>0</v>
      </c>
      <c r="J26" s="37">
        <f>SUM(J27:J30)</f>
        <v>50699.200000000004</v>
      </c>
      <c r="K26" s="37">
        <f>SUM(K27:K30)</f>
        <v>0</v>
      </c>
      <c r="L26" s="37">
        <f>SUM(L27:L30)</f>
        <v>0</v>
      </c>
      <c r="M26" s="37">
        <v>0</v>
      </c>
      <c r="N26" s="34">
        <f>L26/J26</f>
        <v>0</v>
      </c>
      <c r="O26" s="164">
        <v>0</v>
      </c>
      <c r="P26" s="167">
        <f>J26-K26</f>
        <v>50699.200000000004</v>
      </c>
      <c r="Q26" s="56" t="s">
        <v>719</v>
      </c>
    </row>
    <row r="27" spans="1:17">
      <c r="A27" s="169"/>
      <c r="B27" s="169"/>
      <c r="C27" s="168"/>
      <c r="D27" s="165"/>
      <c r="E27" s="165"/>
      <c r="F27" s="165"/>
      <c r="G27" s="38" t="s">
        <v>421</v>
      </c>
      <c r="H27" s="37">
        <v>0</v>
      </c>
      <c r="I27" s="37">
        <v>0</v>
      </c>
      <c r="J27" s="37">
        <v>9600.9</v>
      </c>
      <c r="K27" s="37">
        <v>0</v>
      </c>
      <c r="L27" s="37">
        <v>0</v>
      </c>
      <c r="M27" s="37">
        <v>0</v>
      </c>
      <c r="N27" s="34">
        <f>L27/J27</f>
        <v>0</v>
      </c>
      <c r="O27" s="165"/>
      <c r="P27" s="168"/>
      <c r="Q27" s="171"/>
    </row>
    <row r="28" spans="1:17">
      <c r="A28" s="169"/>
      <c r="B28" s="169"/>
      <c r="C28" s="168"/>
      <c r="D28" s="165"/>
      <c r="E28" s="165"/>
      <c r="F28" s="165"/>
      <c r="G28" s="38" t="s">
        <v>422</v>
      </c>
      <c r="H28" s="37">
        <v>0</v>
      </c>
      <c r="I28" s="37">
        <v>0</v>
      </c>
      <c r="J28" s="37">
        <v>35996.400000000001</v>
      </c>
      <c r="K28" s="37">
        <v>0</v>
      </c>
      <c r="L28" s="37">
        <v>0</v>
      </c>
      <c r="M28" s="37">
        <v>0</v>
      </c>
      <c r="N28" s="34">
        <f>L28/J28</f>
        <v>0</v>
      </c>
      <c r="O28" s="165"/>
      <c r="P28" s="168"/>
      <c r="Q28" s="171"/>
    </row>
    <row r="29" spans="1:17">
      <c r="A29" s="169"/>
      <c r="B29" s="169"/>
      <c r="C29" s="168"/>
      <c r="D29" s="165"/>
      <c r="E29" s="165"/>
      <c r="F29" s="165"/>
      <c r="G29" s="38" t="s">
        <v>8</v>
      </c>
      <c r="H29" s="37">
        <v>0</v>
      </c>
      <c r="I29" s="37">
        <v>0</v>
      </c>
      <c r="J29" s="37">
        <v>5101.8999999999996</v>
      </c>
      <c r="K29" s="37">
        <v>0</v>
      </c>
      <c r="L29" s="37">
        <v>0</v>
      </c>
      <c r="M29" s="37">
        <v>0</v>
      </c>
      <c r="N29" s="34"/>
      <c r="O29" s="165"/>
      <c r="P29" s="168"/>
      <c r="Q29" s="171"/>
    </row>
    <row r="30" spans="1:17" ht="116.25" customHeight="1">
      <c r="A30" s="170"/>
      <c r="B30" s="170"/>
      <c r="C30" s="168"/>
      <c r="D30" s="166"/>
      <c r="E30" s="166"/>
      <c r="F30" s="166"/>
      <c r="G30" s="38" t="s">
        <v>9</v>
      </c>
      <c r="H30" s="37">
        <v>0</v>
      </c>
      <c r="I30" s="37">
        <v>0</v>
      </c>
      <c r="J30" s="37">
        <v>0</v>
      </c>
      <c r="K30" s="37">
        <v>0</v>
      </c>
      <c r="L30" s="37">
        <v>0</v>
      </c>
      <c r="M30" s="37">
        <v>0</v>
      </c>
      <c r="N30" s="34"/>
      <c r="O30" s="166"/>
      <c r="P30" s="168"/>
      <c r="Q30" s="171"/>
    </row>
    <row r="31" spans="1:17" ht="27" customHeight="1">
      <c r="A31" s="182" t="s">
        <v>429</v>
      </c>
      <c r="B31" s="182"/>
      <c r="C31" s="182"/>
      <c r="D31" s="182"/>
      <c r="E31" s="182"/>
      <c r="F31" s="182"/>
      <c r="G31" s="182"/>
      <c r="H31" s="182"/>
      <c r="I31" s="182"/>
      <c r="J31" s="182"/>
      <c r="K31" s="182"/>
      <c r="L31" s="182"/>
      <c r="M31" s="182"/>
      <c r="N31" s="182"/>
      <c r="O31" s="182"/>
      <c r="P31" s="182"/>
      <c r="Q31" s="182"/>
    </row>
    <row r="32" spans="1:17" ht="17.25" customHeight="1">
      <c r="A32" s="31" t="s">
        <v>430</v>
      </c>
    </row>
  </sheetData>
  <mergeCells count="47">
    <mergeCell ref="A31:Q31"/>
    <mergeCell ref="P16:P20"/>
    <mergeCell ref="Q16:Q20"/>
    <mergeCell ref="O11:O15"/>
    <mergeCell ref="P11:P15"/>
    <mergeCell ref="Q11:Q15"/>
    <mergeCell ref="A16:A20"/>
    <mergeCell ref="B16:B20"/>
    <mergeCell ref="C16:C20"/>
    <mergeCell ref="D16:D20"/>
    <mergeCell ref="E16:E20"/>
    <mergeCell ref="F16:F20"/>
    <mergeCell ref="O16:O20"/>
    <mergeCell ref="A11:A15"/>
    <mergeCell ref="B11:B15"/>
    <mergeCell ref="C11:C15"/>
    <mergeCell ref="A3:Q3"/>
    <mergeCell ref="A6:A10"/>
    <mergeCell ref="B6:B10"/>
    <mergeCell ref="C6:C10"/>
    <mergeCell ref="D6:D10"/>
    <mergeCell ref="E6:E10"/>
    <mergeCell ref="F6:F10"/>
    <mergeCell ref="O6:O10"/>
    <mergeCell ref="P6:P10"/>
    <mergeCell ref="Q6:Q10"/>
    <mergeCell ref="E21:E25"/>
    <mergeCell ref="D11:D15"/>
    <mergeCell ref="E11:E15"/>
    <mergeCell ref="F11:F15"/>
    <mergeCell ref="F21:F25"/>
    <mergeCell ref="O21:O25"/>
    <mergeCell ref="P21:P25"/>
    <mergeCell ref="Q21:Q25"/>
    <mergeCell ref="A26:A30"/>
    <mergeCell ref="B26:B30"/>
    <mergeCell ref="C26:C30"/>
    <mergeCell ref="D26:D30"/>
    <mergeCell ref="E26:E30"/>
    <mergeCell ref="F26:F30"/>
    <mergeCell ref="O26:O30"/>
    <mergeCell ref="P26:P30"/>
    <mergeCell ref="Q26:Q30"/>
    <mergeCell ref="A21:A25"/>
    <mergeCell ref="B21:B25"/>
    <mergeCell ref="C21:C25"/>
    <mergeCell ref="D21:D25"/>
  </mergeCells>
  <pageMargins left="0.35433070866141736" right="0.31496062992125984" top="0.74803149606299213" bottom="0.74803149606299213" header="0.31496062992125984" footer="0.31496062992125984"/>
  <pageSetup paperSize="9" scale="56"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Отчет мероприятия</vt:lpstr>
      <vt:lpstr>Отчет ОКС</vt:lpstr>
      <vt:lpstr>'Отчет мероприятия'!Заголовки_для_печати</vt:lpstr>
      <vt:lpstr>'Отчет мероприятия'!Область_печати</vt:lpstr>
      <vt:lpstr>'Отчет ОКС'!Область_печати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odmitrieva</cp:lastModifiedBy>
  <cp:lastPrinted>2020-10-27T09:50:26Z</cp:lastPrinted>
  <dcterms:created xsi:type="dcterms:W3CDTF">2016-05-06T10:02:19Z</dcterms:created>
  <dcterms:modified xsi:type="dcterms:W3CDTF">2020-10-23T09:13:31Z</dcterms:modified>
</cp:coreProperties>
</file>