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1 кв 2018 свод" sheetId="4" r:id="rId1"/>
    <sheet name="Лист1" sheetId="1" r:id="rId2"/>
    <sheet name="Лист2" sheetId="2" r:id="rId3"/>
    <sheet name="Лист3" sheetId="3" r:id="rId4"/>
  </sheets>
  <externalReferences>
    <externalReference r:id="rId5"/>
  </externalReferences>
  <definedNames>
    <definedName name="_xlnm.Print_Area" localSheetId="0">'1 кв 2018 свод'!$A$1:$I$554</definedName>
  </definedNames>
  <calcPr calcId="124519"/>
</workbook>
</file>

<file path=xl/calcChain.xml><?xml version="1.0" encoding="utf-8"?>
<calcChain xmlns="http://schemas.openxmlformats.org/spreadsheetml/2006/main">
  <c r="G551" i="4"/>
  <c r="F551"/>
  <c r="E551"/>
  <c r="D551"/>
  <c r="C551"/>
  <c r="H547"/>
  <c r="G547"/>
  <c r="F547"/>
  <c r="E547"/>
  <c r="D547"/>
  <c r="C547"/>
  <c r="G546"/>
  <c r="F546"/>
  <c r="E546"/>
  <c r="D546"/>
  <c r="C546"/>
  <c r="G545"/>
  <c r="F545"/>
  <c r="E545"/>
  <c r="D545"/>
  <c r="C545"/>
  <c r="H544"/>
  <c r="G544"/>
  <c r="F544"/>
  <c r="E544"/>
  <c r="D544"/>
  <c r="C544"/>
  <c r="H542"/>
  <c r="G542"/>
  <c r="F542"/>
  <c r="E542"/>
  <c r="D542"/>
  <c r="C542"/>
  <c r="G538"/>
  <c r="F538"/>
  <c r="E538"/>
  <c r="D538"/>
  <c r="C538"/>
  <c r="H535"/>
  <c r="H534"/>
  <c r="G534"/>
  <c r="F534"/>
  <c r="E534"/>
  <c r="D534"/>
  <c r="C534"/>
  <c r="G533"/>
  <c r="G530" s="1"/>
  <c r="F533"/>
  <c r="E533"/>
  <c r="E530" s="1"/>
  <c r="E528" s="1"/>
  <c r="E527" s="1"/>
  <c r="D533"/>
  <c r="C533"/>
  <c r="C530" s="1"/>
  <c r="C528" s="1"/>
  <c r="C527" s="1"/>
  <c r="G532"/>
  <c r="F532"/>
  <c r="E532"/>
  <c r="D532"/>
  <c r="C532"/>
  <c r="H531"/>
  <c r="G531"/>
  <c r="F531"/>
  <c r="E531"/>
  <c r="D531"/>
  <c r="C531"/>
  <c r="F530"/>
  <c r="D530"/>
  <c r="F528"/>
  <c r="D528"/>
  <c r="F527"/>
  <c r="D527"/>
  <c r="G522"/>
  <c r="G514" s="1"/>
  <c r="F522"/>
  <c r="E522"/>
  <c r="E514" s="1"/>
  <c r="E512" s="1"/>
  <c r="D522"/>
  <c r="C522"/>
  <c r="C514" s="1"/>
  <c r="C512" s="1"/>
  <c r="H519"/>
  <c r="H518"/>
  <c r="G518"/>
  <c r="F518"/>
  <c r="E518"/>
  <c r="D518"/>
  <c r="C518"/>
  <c r="G517"/>
  <c r="F517"/>
  <c r="E517"/>
  <c r="D517"/>
  <c r="C517"/>
  <c r="G516"/>
  <c r="F516"/>
  <c r="E516"/>
  <c r="D516"/>
  <c r="C516"/>
  <c r="H515"/>
  <c r="G515"/>
  <c r="F515"/>
  <c r="E515"/>
  <c r="D515"/>
  <c r="C515"/>
  <c r="F514"/>
  <c r="D514"/>
  <c r="F512"/>
  <c r="D512"/>
  <c r="H510"/>
  <c r="H509"/>
  <c r="H508"/>
  <c r="G508"/>
  <c r="F508"/>
  <c r="E508"/>
  <c r="D508"/>
  <c r="C508"/>
  <c r="G504"/>
  <c r="F504"/>
  <c r="E504"/>
  <c r="D504"/>
  <c r="C504"/>
  <c r="G502"/>
  <c r="H502" s="1"/>
  <c r="F502"/>
  <c r="E502"/>
  <c r="D502"/>
  <c r="C502"/>
  <c r="G501"/>
  <c r="H501" s="1"/>
  <c r="F501"/>
  <c r="E501"/>
  <c r="D501"/>
  <c r="C501"/>
  <c r="G500"/>
  <c r="H500" s="1"/>
  <c r="F500"/>
  <c r="E500"/>
  <c r="D500"/>
  <c r="C500"/>
  <c r="G499"/>
  <c r="H499" s="1"/>
  <c r="F499"/>
  <c r="E499"/>
  <c r="D499"/>
  <c r="C499"/>
  <c r="H496"/>
  <c r="H495"/>
  <c r="G495"/>
  <c r="F495"/>
  <c r="E495"/>
  <c r="D495"/>
  <c r="C495"/>
  <c r="G491"/>
  <c r="F491"/>
  <c r="E491"/>
  <c r="D491"/>
  <c r="C491"/>
  <c r="G490"/>
  <c r="F490"/>
  <c r="F487" s="1"/>
  <c r="E490"/>
  <c r="D490"/>
  <c r="D487" s="1"/>
  <c r="C490"/>
  <c r="G489"/>
  <c r="F489"/>
  <c r="E489"/>
  <c r="D489"/>
  <c r="C489"/>
  <c r="G488"/>
  <c r="H488" s="1"/>
  <c r="F488"/>
  <c r="E488"/>
  <c r="D488"/>
  <c r="C488"/>
  <c r="G487"/>
  <c r="H487" s="1"/>
  <c r="E487"/>
  <c r="C487"/>
  <c r="H484"/>
  <c r="H483"/>
  <c r="G483"/>
  <c r="F483"/>
  <c r="E483"/>
  <c r="D483"/>
  <c r="C483"/>
  <c r="G479"/>
  <c r="F479"/>
  <c r="E479"/>
  <c r="D479"/>
  <c r="C479"/>
  <c r="G478"/>
  <c r="F478"/>
  <c r="F475" s="1"/>
  <c r="E478"/>
  <c r="D478"/>
  <c r="D475" s="1"/>
  <c r="C478"/>
  <c r="G477"/>
  <c r="F477"/>
  <c r="E477"/>
  <c r="D477"/>
  <c r="C477"/>
  <c r="G476"/>
  <c r="H476" s="1"/>
  <c r="F476"/>
  <c r="E476"/>
  <c r="D476"/>
  <c r="C476"/>
  <c r="G475"/>
  <c r="H475" s="1"/>
  <c r="E475"/>
  <c r="C475"/>
  <c r="G474"/>
  <c r="F474"/>
  <c r="E474"/>
  <c r="D474"/>
  <c r="C474"/>
  <c r="G473"/>
  <c r="F473"/>
  <c r="E473"/>
  <c r="D473"/>
  <c r="C473"/>
  <c r="G472"/>
  <c r="H472" s="1"/>
  <c r="F472"/>
  <c r="E472"/>
  <c r="D472"/>
  <c r="C472"/>
  <c r="G470"/>
  <c r="H470" s="1"/>
  <c r="F470"/>
  <c r="E470"/>
  <c r="D470"/>
  <c r="C470"/>
  <c r="H468"/>
  <c r="H467"/>
  <c r="G466"/>
  <c r="H466" s="1"/>
  <c r="F466"/>
  <c r="E466"/>
  <c r="D466"/>
  <c r="C466"/>
  <c r="G462"/>
  <c r="F462"/>
  <c r="E462"/>
  <c r="D462"/>
  <c r="C462"/>
  <c r="G461"/>
  <c r="F461"/>
  <c r="E461"/>
  <c r="D461"/>
  <c r="C461"/>
  <c r="H460"/>
  <c r="G460"/>
  <c r="F460"/>
  <c r="E460"/>
  <c r="D460"/>
  <c r="C460"/>
  <c r="H459"/>
  <c r="G459"/>
  <c r="F459"/>
  <c r="E459"/>
  <c r="D459"/>
  <c r="C459"/>
  <c r="H457"/>
  <c r="G457"/>
  <c r="F457"/>
  <c r="E457"/>
  <c r="D457"/>
  <c r="C457"/>
  <c r="G453"/>
  <c r="F453"/>
  <c r="E453"/>
  <c r="D453"/>
  <c r="C453"/>
  <c r="G449"/>
  <c r="F449"/>
  <c r="E449"/>
  <c r="D449"/>
  <c r="C449"/>
  <c r="G448"/>
  <c r="F448"/>
  <c r="E448"/>
  <c r="D448"/>
  <c r="C448"/>
  <c r="G447"/>
  <c r="F447"/>
  <c r="E447"/>
  <c r="D447"/>
  <c r="C447"/>
  <c r="G446"/>
  <c r="F446"/>
  <c r="E446"/>
  <c r="D446"/>
  <c r="C446"/>
  <c r="H442"/>
  <c r="G441"/>
  <c r="H441" s="1"/>
  <c r="F441"/>
  <c r="E441"/>
  <c r="D441"/>
  <c r="C441"/>
  <c r="G437"/>
  <c r="F437"/>
  <c r="E437"/>
  <c r="D437"/>
  <c r="C437"/>
  <c r="G436"/>
  <c r="F436"/>
  <c r="E436"/>
  <c r="D436"/>
  <c r="C436"/>
  <c r="G435"/>
  <c r="F435"/>
  <c r="E435"/>
  <c r="D435"/>
  <c r="C435"/>
  <c r="H434"/>
  <c r="G434"/>
  <c r="F434"/>
  <c r="E434"/>
  <c r="D434"/>
  <c r="C434"/>
  <c r="G432"/>
  <c r="H432" s="1"/>
  <c r="F432"/>
  <c r="E432"/>
  <c r="D432"/>
  <c r="C432"/>
  <c r="G431"/>
  <c r="F431"/>
  <c r="E431"/>
  <c r="D431"/>
  <c r="C431"/>
  <c r="H431" s="1"/>
  <c r="G427"/>
  <c r="F427"/>
  <c r="E427"/>
  <c r="D427"/>
  <c r="C427"/>
  <c r="H424"/>
  <c r="G423"/>
  <c r="F423"/>
  <c r="E423"/>
  <c r="D423"/>
  <c r="C423"/>
  <c r="H423" s="1"/>
  <c r="G422"/>
  <c r="F422"/>
  <c r="E422"/>
  <c r="D422"/>
  <c r="C422"/>
  <c r="G421"/>
  <c r="F421"/>
  <c r="E421"/>
  <c r="D421"/>
  <c r="C421"/>
  <c r="G420"/>
  <c r="F420"/>
  <c r="E420"/>
  <c r="D420"/>
  <c r="C420"/>
  <c r="H420" s="1"/>
  <c r="H417"/>
  <c r="H416"/>
  <c r="G415"/>
  <c r="H415" s="1"/>
  <c r="F415"/>
  <c r="E415"/>
  <c r="D415"/>
  <c r="C415"/>
  <c r="G411"/>
  <c r="F411"/>
  <c r="E411"/>
  <c r="D411"/>
  <c r="C411"/>
  <c r="G410"/>
  <c r="F410"/>
  <c r="E410"/>
  <c r="D410"/>
  <c r="C410"/>
  <c r="G409"/>
  <c r="F409"/>
  <c r="E409"/>
  <c r="D409"/>
  <c r="C409"/>
  <c r="H409" s="1"/>
  <c r="H408"/>
  <c r="G408"/>
  <c r="F408"/>
  <c r="E408"/>
  <c r="D408"/>
  <c r="C408"/>
  <c r="G406"/>
  <c r="H406" s="1"/>
  <c r="F406"/>
  <c r="E406"/>
  <c r="D406"/>
  <c r="C406"/>
  <c r="H405"/>
  <c r="H404"/>
  <c r="H403"/>
  <c r="G402"/>
  <c r="H402" s="1"/>
  <c r="F402"/>
  <c r="E402"/>
  <c r="D402"/>
  <c r="C402"/>
  <c r="G398"/>
  <c r="F398"/>
  <c r="E398"/>
  <c r="D398"/>
  <c r="C398"/>
  <c r="G397"/>
  <c r="H397" s="1"/>
  <c r="F397"/>
  <c r="E397"/>
  <c r="D397"/>
  <c r="C397"/>
  <c r="G396"/>
  <c r="H396" s="1"/>
  <c r="F396"/>
  <c r="E396"/>
  <c r="D396"/>
  <c r="C396"/>
  <c r="G395"/>
  <c r="H395" s="1"/>
  <c r="F395"/>
  <c r="E395"/>
  <c r="D395"/>
  <c r="C395"/>
  <c r="G393"/>
  <c r="H393" s="1"/>
  <c r="F393"/>
  <c r="E393"/>
  <c r="D393"/>
  <c r="C393"/>
  <c r="H390"/>
  <c r="G389"/>
  <c r="F389"/>
  <c r="E389"/>
  <c r="D389"/>
  <c r="C389"/>
  <c r="H389" s="1"/>
  <c r="G388"/>
  <c r="F388"/>
  <c r="E388"/>
  <c r="D388"/>
  <c r="C388"/>
  <c r="G387"/>
  <c r="F387"/>
  <c r="E387"/>
  <c r="D387"/>
  <c r="C387"/>
  <c r="H386"/>
  <c r="G386"/>
  <c r="F386"/>
  <c r="E386"/>
  <c r="D386"/>
  <c r="C386"/>
  <c r="H383"/>
  <c r="G383"/>
  <c r="F383"/>
  <c r="E383"/>
  <c r="D383"/>
  <c r="C383"/>
  <c r="H380"/>
  <c r="G379"/>
  <c r="H379" s="1"/>
  <c r="F379"/>
  <c r="E379"/>
  <c r="D379"/>
  <c r="C379"/>
  <c r="G375"/>
  <c r="F375"/>
  <c r="E375"/>
  <c r="D375"/>
  <c r="C375"/>
  <c r="G374"/>
  <c r="F374"/>
  <c r="E374"/>
  <c r="D374"/>
  <c r="C374"/>
  <c r="G373"/>
  <c r="F373"/>
  <c r="E373"/>
  <c r="D373"/>
  <c r="C373"/>
  <c r="H372"/>
  <c r="G372"/>
  <c r="F372"/>
  <c r="E372"/>
  <c r="D372"/>
  <c r="C372"/>
  <c r="H368"/>
  <c r="G367"/>
  <c r="H367" s="1"/>
  <c r="F367"/>
  <c r="E367"/>
  <c r="D367"/>
  <c r="C367"/>
  <c r="H364"/>
  <c r="G363"/>
  <c r="F363"/>
  <c r="E363"/>
  <c r="D363"/>
  <c r="C363"/>
  <c r="H363" s="1"/>
  <c r="G362"/>
  <c r="F362"/>
  <c r="E362"/>
  <c r="D362"/>
  <c r="C362"/>
  <c r="G361"/>
  <c r="F361"/>
  <c r="E361"/>
  <c r="D361"/>
  <c r="C361"/>
  <c r="H360"/>
  <c r="G360"/>
  <c r="F360"/>
  <c r="E360"/>
  <c r="D360"/>
  <c r="C360"/>
  <c r="G357"/>
  <c r="F357"/>
  <c r="E357"/>
  <c r="D357"/>
  <c r="C357"/>
  <c r="H357" s="1"/>
  <c r="G356"/>
  <c r="F356"/>
  <c r="E356"/>
  <c r="D356"/>
  <c r="C356"/>
  <c r="G355"/>
  <c r="F355"/>
  <c r="E355"/>
  <c r="D355"/>
  <c r="C355"/>
  <c r="G354"/>
  <c r="F354"/>
  <c r="E354"/>
  <c r="D354"/>
  <c r="C354"/>
  <c r="H354" s="1"/>
  <c r="G353"/>
  <c r="F353"/>
  <c r="E353"/>
  <c r="D353"/>
  <c r="C353"/>
  <c r="H353" s="1"/>
  <c r="H350"/>
  <c r="G349"/>
  <c r="H349" s="1"/>
  <c r="F349"/>
  <c r="E349"/>
  <c r="D349"/>
  <c r="C349"/>
  <c r="G345"/>
  <c r="F345"/>
  <c r="E345"/>
  <c r="D345"/>
  <c r="C345"/>
  <c r="G344"/>
  <c r="F344"/>
  <c r="E344"/>
  <c r="D344"/>
  <c r="C344"/>
  <c r="G343"/>
  <c r="F343"/>
  <c r="E343"/>
  <c r="D343"/>
  <c r="C343"/>
  <c r="H342"/>
  <c r="G342"/>
  <c r="F342"/>
  <c r="E342"/>
  <c r="D342"/>
  <c r="C342"/>
  <c r="H340"/>
  <c r="G340"/>
  <c r="F340"/>
  <c r="E340"/>
  <c r="D340"/>
  <c r="C340"/>
  <c r="H337"/>
  <c r="G336"/>
  <c r="H336" s="1"/>
  <c r="F336"/>
  <c r="E336"/>
  <c r="D336"/>
  <c r="C336"/>
  <c r="G332"/>
  <c r="F332"/>
  <c r="E332"/>
  <c r="D332"/>
  <c r="C332"/>
  <c r="G331"/>
  <c r="F331"/>
  <c r="E331"/>
  <c r="D331"/>
  <c r="C331"/>
  <c r="G330"/>
  <c r="F330"/>
  <c r="E330"/>
  <c r="D330"/>
  <c r="C330"/>
  <c r="H329"/>
  <c r="G329"/>
  <c r="F329"/>
  <c r="E329"/>
  <c r="D329"/>
  <c r="C329"/>
  <c r="H327"/>
  <c r="G327"/>
  <c r="F327"/>
  <c r="E327"/>
  <c r="D327"/>
  <c r="C327"/>
  <c r="H326"/>
  <c r="H325"/>
  <c r="H324"/>
  <c r="G323"/>
  <c r="H323" s="1"/>
  <c r="F323"/>
  <c r="E323"/>
  <c r="D323"/>
  <c r="C323"/>
  <c r="G319"/>
  <c r="F319"/>
  <c r="E319"/>
  <c r="D319"/>
  <c r="C319"/>
  <c r="H318"/>
  <c r="G318"/>
  <c r="F318"/>
  <c r="E318"/>
  <c r="D318"/>
  <c r="C318"/>
  <c r="H317"/>
  <c r="G317"/>
  <c r="F317"/>
  <c r="E317"/>
  <c r="D317"/>
  <c r="C317"/>
  <c r="H316"/>
  <c r="G316"/>
  <c r="F316"/>
  <c r="E316"/>
  <c r="D316"/>
  <c r="C316"/>
  <c r="H315"/>
  <c r="G315"/>
  <c r="F315"/>
  <c r="E315"/>
  <c r="D315"/>
  <c r="C315"/>
  <c r="H313"/>
  <c r="H312"/>
  <c r="H311"/>
  <c r="G311"/>
  <c r="F311"/>
  <c r="E311"/>
  <c r="D311"/>
  <c r="C311"/>
  <c r="G307"/>
  <c r="F307"/>
  <c r="E307"/>
  <c r="D307"/>
  <c r="C307"/>
  <c r="G306"/>
  <c r="F306"/>
  <c r="E306"/>
  <c r="D306"/>
  <c r="C306"/>
  <c r="H305"/>
  <c r="G305"/>
  <c r="F305"/>
  <c r="E305"/>
  <c r="D305"/>
  <c r="C305"/>
  <c r="H304"/>
  <c r="G304"/>
  <c r="F304"/>
  <c r="E304"/>
  <c r="D304"/>
  <c r="C304"/>
  <c r="H302"/>
  <c r="G302"/>
  <c r="F302"/>
  <c r="E302"/>
  <c r="D302"/>
  <c r="C302"/>
  <c r="H301"/>
  <c r="G301"/>
  <c r="F301"/>
  <c r="E301"/>
  <c r="D301"/>
  <c r="C301"/>
  <c r="G297"/>
  <c r="F297"/>
  <c r="E297"/>
  <c r="D297"/>
  <c r="C297"/>
  <c r="H294"/>
  <c r="H293"/>
  <c r="G293"/>
  <c r="F293"/>
  <c r="E293"/>
  <c r="D293"/>
  <c r="C293"/>
  <c r="G292"/>
  <c r="F292"/>
  <c r="E292"/>
  <c r="D292"/>
  <c r="C292"/>
  <c r="G291"/>
  <c r="F291"/>
  <c r="E291"/>
  <c r="D291"/>
  <c r="C291"/>
  <c r="H290"/>
  <c r="G290"/>
  <c r="F290"/>
  <c r="E290"/>
  <c r="D290"/>
  <c r="C290"/>
  <c r="H288"/>
  <c r="G288"/>
  <c r="F288"/>
  <c r="E288"/>
  <c r="D288"/>
  <c r="C288"/>
  <c r="H286"/>
  <c r="H285"/>
  <c r="H284"/>
  <c r="G284"/>
  <c r="F284"/>
  <c r="E284"/>
  <c r="D284"/>
  <c r="C284"/>
  <c r="G280"/>
  <c r="F280"/>
  <c r="E280"/>
  <c r="D280"/>
  <c r="C280"/>
  <c r="G279"/>
  <c r="F279"/>
  <c r="E279"/>
  <c r="D279"/>
  <c r="C279"/>
  <c r="H278"/>
  <c r="G278"/>
  <c r="F278"/>
  <c r="E278"/>
  <c r="D278"/>
  <c r="C278"/>
  <c r="H277"/>
  <c r="G277"/>
  <c r="F277"/>
  <c r="E277"/>
  <c r="D277"/>
  <c r="C277"/>
  <c r="G275"/>
  <c r="F275"/>
  <c r="E275"/>
  <c r="D275"/>
  <c r="C275"/>
  <c r="H275" s="1"/>
  <c r="H274"/>
  <c r="G274"/>
  <c r="F274"/>
  <c r="E274"/>
  <c r="D274"/>
  <c r="C274"/>
  <c r="H272"/>
  <c r="H271"/>
  <c r="H270"/>
  <c r="G270"/>
  <c r="F270"/>
  <c r="E270"/>
  <c r="D270"/>
  <c r="C270"/>
  <c r="G266"/>
  <c r="F266"/>
  <c r="E266"/>
  <c r="D266"/>
  <c r="C266"/>
  <c r="G265"/>
  <c r="F265"/>
  <c r="E265"/>
  <c r="D265"/>
  <c r="C265"/>
  <c r="H264"/>
  <c r="G264"/>
  <c r="F264"/>
  <c r="E264"/>
  <c r="D264"/>
  <c r="C264"/>
  <c r="H263"/>
  <c r="G263"/>
  <c r="F263"/>
  <c r="E263"/>
  <c r="D263"/>
  <c r="C263"/>
  <c r="H262"/>
  <c r="G262"/>
  <c r="F262"/>
  <c r="E262"/>
  <c r="D262"/>
  <c r="C262"/>
  <c r="H260"/>
  <c r="H259"/>
  <c r="H258"/>
  <c r="G258"/>
  <c r="F258"/>
  <c r="E258"/>
  <c r="D258"/>
  <c r="C258"/>
  <c r="G254"/>
  <c r="F254"/>
  <c r="E254"/>
  <c r="D254"/>
  <c r="C254"/>
  <c r="G253"/>
  <c r="F253"/>
  <c r="E253"/>
  <c r="D253"/>
  <c r="C253"/>
  <c r="H252"/>
  <c r="G252"/>
  <c r="F252"/>
  <c r="E252"/>
  <c r="D252"/>
  <c r="C252"/>
  <c r="H251"/>
  <c r="G251"/>
  <c r="F251"/>
  <c r="E251"/>
  <c r="D251"/>
  <c r="C251"/>
  <c r="H250"/>
  <c r="G250"/>
  <c r="F250"/>
  <c r="E250"/>
  <c r="D250"/>
  <c r="C250"/>
  <c r="G249"/>
  <c r="F249"/>
  <c r="E249"/>
  <c r="D249"/>
  <c r="C249"/>
  <c r="G248"/>
  <c r="H248" s="1"/>
  <c r="F248"/>
  <c r="E248"/>
  <c r="D248"/>
  <c r="C248"/>
  <c r="G247"/>
  <c r="H247" s="1"/>
  <c r="F247"/>
  <c r="E247"/>
  <c r="D247"/>
  <c r="C247"/>
  <c r="G245"/>
  <c r="H245" s="1"/>
  <c r="F245"/>
  <c r="E245"/>
  <c r="D245"/>
  <c r="C245"/>
  <c r="H242"/>
  <c r="G241"/>
  <c r="F241"/>
  <c r="E241"/>
  <c r="D241"/>
  <c r="C241"/>
  <c r="H241" s="1"/>
  <c r="G237"/>
  <c r="F237"/>
  <c r="E237"/>
  <c r="D237"/>
  <c r="C237"/>
  <c r="G236"/>
  <c r="F236"/>
  <c r="E236"/>
  <c r="D236"/>
  <c r="C236"/>
  <c r="G235"/>
  <c r="F235"/>
  <c r="E235"/>
  <c r="D235"/>
  <c r="C235"/>
  <c r="G234"/>
  <c r="H234" s="1"/>
  <c r="F234"/>
  <c r="E234"/>
  <c r="D234"/>
  <c r="C234"/>
  <c r="G232"/>
  <c r="H232" s="1"/>
  <c r="F232"/>
  <c r="E232"/>
  <c r="D232"/>
  <c r="C232"/>
  <c r="H230"/>
  <c r="H229"/>
  <c r="G228"/>
  <c r="H228" s="1"/>
  <c r="F228"/>
  <c r="E228"/>
  <c r="D228"/>
  <c r="C228"/>
  <c r="C226"/>
  <c r="D226" s="1"/>
  <c r="D225"/>
  <c r="G224"/>
  <c r="F224"/>
  <c r="E224"/>
  <c r="C224"/>
  <c r="G223"/>
  <c r="F223"/>
  <c r="E223"/>
  <c r="D223"/>
  <c r="C223"/>
  <c r="G222"/>
  <c r="H222" s="1"/>
  <c r="F222"/>
  <c r="E222"/>
  <c r="C222"/>
  <c r="G221"/>
  <c r="F221"/>
  <c r="E221"/>
  <c r="D221"/>
  <c r="C221"/>
  <c r="H221" s="1"/>
  <c r="G219"/>
  <c r="F219"/>
  <c r="E219"/>
  <c r="C219"/>
  <c r="H219" s="1"/>
  <c r="G218"/>
  <c r="F218"/>
  <c r="E218"/>
  <c r="D218"/>
  <c r="C218"/>
  <c r="G217"/>
  <c r="H217" s="1"/>
  <c r="F217"/>
  <c r="E217"/>
  <c r="C217"/>
  <c r="G216"/>
  <c r="H216" s="1"/>
  <c r="F216"/>
  <c r="E216"/>
  <c r="D216"/>
  <c r="C216"/>
  <c r="G215"/>
  <c r="F215"/>
  <c r="E215"/>
  <c r="C215"/>
  <c r="H215" s="1"/>
  <c r="H212"/>
  <c r="G211"/>
  <c r="H211" s="1"/>
  <c r="F211"/>
  <c r="E211"/>
  <c r="D211"/>
  <c r="C211"/>
  <c r="G207"/>
  <c r="F207"/>
  <c r="E207"/>
  <c r="D207"/>
  <c r="C207"/>
  <c r="G206"/>
  <c r="F206"/>
  <c r="E206"/>
  <c r="D206"/>
  <c r="C206"/>
  <c r="G205"/>
  <c r="F205"/>
  <c r="E205"/>
  <c r="D205"/>
  <c r="C205"/>
  <c r="H204"/>
  <c r="G204"/>
  <c r="F204"/>
  <c r="E204"/>
  <c r="D204"/>
  <c r="C204"/>
  <c r="H202"/>
  <c r="G202"/>
  <c r="F202"/>
  <c r="E202"/>
  <c r="D202"/>
  <c r="C202"/>
  <c r="G201"/>
  <c r="F201"/>
  <c r="E201"/>
  <c r="D201"/>
  <c r="C201"/>
  <c r="G200"/>
  <c r="F200"/>
  <c r="E200"/>
  <c r="D200"/>
  <c r="C200"/>
  <c r="H199"/>
  <c r="G199"/>
  <c r="F199"/>
  <c r="E199"/>
  <c r="D199"/>
  <c r="C199"/>
  <c r="H198"/>
  <c r="G198"/>
  <c r="F198"/>
  <c r="E198"/>
  <c r="D198"/>
  <c r="C198"/>
  <c r="H196"/>
  <c r="H195"/>
  <c r="G194"/>
  <c r="F194"/>
  <c r="E194"/>
  <c r="D194"/>
  <c r="C194"/>
  <c r="H194" s="1"/>
  <c r="G190"/>
  <c r="F190"/>
  <c r="E190"/>
  <c r="D190"/>
  <c r="C190"/>
  <c r="G189"/>
  <c r="F189"/>
  <c r="E189"/>
  <c r="D189"/>
  <c r="C189"/>
  <c r="G188"/>
  <c r="F188"/>
  <c r="E188"/>
  <c r="D188"/>
  <c r="C188"/>
  <c r="H188" s="1"/>
  <c r="G187"/>
  <c r="F187"/>
  <c r="E187"/>
  <c r="D187"/>
  <c r="C187"/>
  <c r="H187" s="1"/>
  <c r="G185"/>
  <c r="F185"/>
  <c r="E185"/>
  <c r="D185"/>
  <c r="C185"/>
  <c r="H185" s="1"/>
  <c r="D183"/>
  <c r="C183"/>
  <c r="H183" s="1"/>
  <c r="D182"/>
  <c r="C182"/>
  <c r="H182" s="1"/>
  <c r="G181"/>
  <c r="F181"/>
  <c r="E181"/>
  <c r="D181"/>
  <c r="C181"/>
  <c r="H181" s="1"/>
  <c r="G177"/>
  <c r="F177"/>
  <c r="E177"/>
  <c r="D177"/>
  <c r="C177"/>
  <c r="G176"/>
  <c r="F176"/>
  <c r="E176"/>
  <c r="D176"/>
  <c r="C176"/>
  <c r="G175"/>
  <c r="F175"/>
  <c r="E175"/>
  <c r="D175"/>
  <c r="C175"/>
  <c r="H175" s="1"/>
  <c r="G174"/>
  <c r="H174" s="1"/>
  <c r="F174"/>
  <c r="E174"/>
  <c r="D174"/>
  <c r="C174"/>
  <c r="G172"/>
  <c r="H172" s="1"/>
  <c r="F172"/>
  <c r="E172"/>
  <c r="D172"/>
  <c r="C172"/>
  <c r="G171"/>
  <c r="F171"/>
  <c r="E171"/>
  <c r="D171"/>
  <c r="C171"/>
  <c r="G170"/>
  <c r="H170" s="1"/>
  <c r="F170"/>
  <c r="E170"/>
  <c r="D170"/>
  <c r="C170"/>
  <c r="G169"/>
  <c r="H169" s="1"/>
  <c r="F169"/>
  <c r="E169"/>
  <c r="D169"/>
  <c r="C169"/>
  <c r="G168"/>
  <c r="F168"/>
  <c r="E168"/>
  <c r="D168"/>
  <c r="C168"/>
  <c r="H168" s="1"/>
  <c r="H165"/>
  <c r="G164"/>
  <c r="H164" s="1"/>
  <c r="F164"/>
  <c r="E164"/>
  <c r="D164"/>
  <c r="C164"/>
  <c r="G160"/>
  <c r="F160"/>
  <c r="E160"/>
  <c r="D160"/>
  <c r="C160"/>
  <c r="G159"/>
  <c r="F159"/>
  <c r="E159"/>
  <c r="D159"/>
  <c r="C159"/>
  <c r="G158"/>
  <c r="F158"/>
  <c r="E158"/>
  <c r="D158"/>
  <c r="C158"/>
  <c r="H157"/>
  <c r="G157"/>
  <c r="F157"/>
  <c r="E157"/>
  <c r="D157"/>
  <c r="C157"/>
  <c r="G156"/>
  <c r="F156"/>
  <c r="E156"/>
  <c r="D156"/>
  <c r="C156"/>
  <c r="H156" s="1"/>
  <c r="H155"/>
  <c r="H154"/>
  <c r="H153"/>
  <c r="G152"/>
  <c r="H152" s="1"/>
  <c r="F152"/>
  <c r="E152"/>
  <c r="D152"/>
  <c r="C152"/>
  <c r="G147"/>
  <c r="H147" s="1"/>
  <c r="F147"/>
  <c r="E147"/>
  <c r="D147"/>
  <c r="C147"/>
  <c r="G146"/>
  <c r="H146" s="1"/>
  <c r="F146"/>
  <c r="E146"/>
  <c r="D146"/>
  <c r="C146"/>
  <c r="G145"/>
  <c r="H145" s="1"/>
  <c r="F145"/>
  <c r="E145"/>
  <c r="D145"/>
  <c r="C145"/>
  <c r="G144"/>
  <c r="H144" s="1"/>
  <c r="F144"/>
  <c r="E144"/>
  <c r="D144"/>
  <c r="C144"/>
  <c r="H142"/>
  <c r="H141"/>
  <c r="G140"/>
  <c r="H140" s="1"/>
  <c r="F140"/>
  <c r="E140"/>
  <c r="D140"/>
  <c r="C140"/>
  <c r="G136"/>
  <c r="F136"/>
  <c r="E136"/>
  <c r="D136"/>
  <c r="C136"/>
  <c r="G134"/>
  <c r="H134" s="1"/>
  <c r="F134"/>
  <c r="E134"/>
  <c r="D134"/>
  <c r="C134"/>
  <c r="G133"/>
  <c r="F133"/>
  <c r="E133"/>
  <c r="D133"/>
  <c r="C133"/>
  <c r="H133" s="1"/>
  <c r="G132"/>
  <c r="H132" s="1"/>
  <c r="F132"/>
  <c r="E132"/>
  <c r="D132"/>
  <c r="C132"/>
  <c r="G131"/>
  <c r="F131"/>
  <c r="E131"/>
  <c r="D131"/>
  <c r="C131"/>
  <c r="G130"/>
  <c r="F130"/>
  <c r="E130"/>
  <c r="D130"/>
  <c r="C130"/>
  <c r="H130" s="1"/>
  <c r="G129"/>
  <c r="F129"/>
  <c r="E129"/>
  <c r="D129"/>
  <c r="C129"/>
  <c r="H129" s="1"/>
  <c r="H127"/>
  <c r="G127"/>
  <c r="F127"/>
  <c r="E127"/>
  <c r="D127"/>
  <c r="C127"/>
  <c r="H126"/>
  <c r="G126"/>
  <c r="F126"/>
  <c r="E126"/>
  <c r="D126"/>
  <c r="C126"/>
  <c r="H125"/>
  <c r="G125"/>
  <c r="F125"/>
  <c r="E125"/>
  <c r="D125"/>
  <c r="C125"/>
  <c r="H124"/>
  <c r="G124"/>
  <c r="F124"/>
  <c r="E124"/>
  <c r="D124"/>
  <c r="C124"/>
  <c r="H123"/>
  <c r="G123"/>
  <c r="F123"/>
  <c r="E123"/>
  <c r="D123"/>
  <c r="C123"/>
  <c r="G119"/>
  <c r="F119"/>
  <c r="E119"/>
  <c r="D119"/>
  <c r="C119"/>
  <c r="H117"/>
  <c r="H116"/>
  <c r="G115"/>
  <c r="H115" s="1"/>
  <c r="F115"/>
  <c r="E115"/>
  <c r="D115"/>
  <c r="C115"/>
  <c r="G114"/>
  <c r="F114"/>
  <c r="E114"/>
  <c r="D114"/>
  <c r="C114"/>
  <c r="H113"/>
  <c r="G113"/>
  <c r="F113"/>
  <c r="E113"/>
  <c r="D113"/>
  <c r="C113"/>
  <c r="H112"/>
  <c r="G112"/>
  <c r="F112"/>
  <c r="F111" s="1"/>
  <c r="E112"/>
  <c r="D112"/>
  <c r="D111" s="1"/>
  <c r="C112"/>
  <c r="G111"/>
  <c r="E111"/>
  <c r="C111"/>
  <c r="D109"/>
  <c r="D107" s="1"/>
  <c r="C109"/>
  <c r="H109" s="1"/>
  <c r="D108"/>
  <c r="C108"/>
  <c r="H108" s="1"/>
  <c r="G107"/>
  <c r="H107" s="1"/>
  <c r="F107"/>
  <c r="E107"/>
  <c r="C107"/>
  <c r="H105"/>
  <c r="H104"/>
  <c r="G103"/>
  <c r="H103" s="1"/>
  <c r="F103"/>
  <c r="E103"/>
  <c r="D103"/>
  <c r="C103"/>
  <c r="G102"/>
  <c r="F102"/>
  <c r="E102"/>
  <c r="D102"/>
  <c r="C102"/>
  <c r="H101"/>
  <c r="G101"/>
  <c r="F101"/>
  <c r="E101"/>
  <c r="D101"/>
  <c r="C101"/>
  <c r="H100"/>
  <c r="G100"/>
  <c r="F100"/>
  <c r="F99" s="1"/>
  <c r="E100"/>
  <c r="D100"/>
  <c r="D99" s="1"/>
  <c r="C100"/>
  <c r="G99"/>
  <c r="E99"/>
  <c r="C99"/>
  <c r="H97"/>
  <c r="H96"/>
  <c r="G95"/>
  <c r="H95" s="1"/>
  <c r="F95"/>
  <c r="E95"/>
  <c r="D95"/>
  <c r="C95"/>
  <c r="G91"/>
  <c r="F91"/>
  <c r="E91"/>
  <c r="D91"/>
  <c r="C91"/>
  <c r="G90"/>
  <c r="F90"/>
  <c r="E90"/>
  <c r="D90"/>
  <c r="C90"/>
  <c r="G89"/>
  <c r="H89" s="1"/>
  <c r="F89"/>
  <c r="E89"/>
  <c r="D89"/>
  <c r="C89"/>
  <c r="G88"/>
  <c r="F88"/>
  <c r="E88"/>
  <c r="D88"/>
  <c r="C88"/>
  <c r="H88" s="1"/>
  <c r="G87"/>
  <c r="F87"/>
  <c r="E87"/>
  <c r="D87"/>
  <c r="C87"/>
  <c r="H87" s="1"/>
  <c r="H85"/>
  <c r="H84"/>
  <c r="H83"/>
  <c r="G83"/>
  <c r="F83"/>
  <c r="E83"/>
  <c r="D83"/>
  <c r="C83"/>
  <c r="H81"/>
  <c r="H80"/>
  <c r="H79"/>
  <c r="G79"/>
  <c r="F79"/>
  <c r="E79"/>
  <c r="D79"/>
  <c r="C79"/>
  <c r="H77"/>
  <c r="G77"/>
  <c r="F77"/>
  <c r="E77"/>
  <c r="D77"/>
  <c r="C77"/>
  <c r="H76"/>
  <c r="G76"/>
  <c r="F76"/>
  <c r="E76"/>
  <c r="D76"/>
  <c r="C76"/>
  <c r="H75"/>
  <c r="G75"/>
  <c r="F75"/>
  <c r="E75"/>
  <c r="D75"/>
  <c r="C75"/>
  <c r="G74"/>
  <c r="F74"/>
  <c r="E74"/>
  <c r="D74"/>
  <c r="C74"/>
  <c r="G73"/>
  <c r="H73" s="1"/>
  <c r="F73"/>
  <c r="E73"/>
  <c r="D73"/>
  <c r="C73"/>
  <c r="G72"/>
  <c r="H72" s="1"/>
  <c r="F72"/>
  <c r="E72"/>
  <c r="D72"/>
  <c r="C72"/>
  <c r="G71"/>
  <c r="H71" s="1"/>
  <c r="F71"/>
  <c r="E71"/>
  <c r="D71"/>
  <c r="C71"/>
  <c r="H69"/>
  <c r="D68"/>
  <c r="C68"/>
  <c r="H68" s="1"/>
  <c r="G67"/>
  <c r="H67" s="1"/>
  <c r="F67"/>
  <c r="E67"/>
  <c r="D67"/>
  <c r="C67"/>
  <c r="G63"/>
  <c r="F63"/>
  <c r="E63"/>
  <c r="D63"/>
  <c r="C63"/>
  <c r="G62"/>
  <c r="F62"/>
  <c r="E62"/>
  <c r="D62"/>
  <c r="C62"/>
  <c r="G61"/>
  <c r="H61" s="1"/>
  <c r="F61"/>
  <c r="E61"/>
  <c r="D61"/>
  <c r="C61"/>
  <c r="G60"/>
  <c r="H60" s="1"/>
  <c r="F60"/>
  <c r="E60"/>
  <c r="D60"/>
  <c r="C60"/>
  <c r="G59"/>
  <c r="H59" s="1"/>
  <c r="F59"/>
  <c r="E59"/>
  <c r="D59"/>
  <c r="C59"/>
  <c r="H57"/>
  <c r="H56"/>
  <c r="G55"/>
  <c r="H55" s="1"/>
  <c r="F55"/>
  <c r="E55"/>
  <c r="D55"/>
  <c r="C55"/>
  <c r="G51"/>
  <c r="F51"/>
  <c r="E51"/>
  <c r="D51"/>
  <c r="C51"/>
  <c r="G50"/>
  <c r="F50"/>
  <c r="E50"/>
  <c r="D50"/>
  <c r="C50"/>
  <c r="G49"/>
  <c r="H49" s="1"/>
  <c r="F49"/>
  <c r="E49"/>
  <c r="D49"/>
  <c r="C49"/>
  <c r="G48"/>
  <c r="H48" s="1"/>
  <c r="F48"/>
  <c r="E48"/>
  <c r="D48"/>
  <c r="C48"/>
  <c r="G47"/>
  <c r="H47" s="1"/>
  <c r="F47"/>
  <c r="E47"/>
  <c r="D47"/>
  <c r="C47"/>
  <c r="G46"/>
  <c r="F46"/>
  <c r="E46"/>
  <c r="D46"/>
  <c r="C46"/>
  <c r="G45"/>
  <c r="H45" s="1"/>
  <c r="F45"/>
  <c r="E45"/>
  <c r="D45"/>
  <c r="C45"/>
  <c r="G44"/>
  <c r="H44" s="1"/>
  <c r="F44"/>
  <c r="E44"/>
  <c r="D44"/>
  <c r="C44"/>
  <c r="G43"/>
  <c r="H43" s="1"/>
  <c r="F43"/>
  <c r="E43"/>
  <c r="D43"/>
  <c r="C43"/>
  <c r="H41"/>
  <c r="H40"/>
  <c r="G39"/>
  <c r="H39" s="1"/>
  <c r="F39"/>
  <c r="E39"/>
  <c r="D39"/>
  <c r="C39"/>
  <c r="G35"/>
  <c r="F35"/>
  <c r="E35"/>
  <c r="D35"/>
  <c r="C35"/>
  <c r="G34"/>
  <c r="F34"/>
  <c r="E34"/>
  <c r="D34"/>
  <c r="C34"/>
  <c r="G33"/>
  <c r="H33" s="1"/>
  <c r="F33"/>
  <c r="E33"/>
  <c r="D33"/>
  <c r="C33"/>
  <c r="G32"/>
  <c r="F32"/>
  <c r="E32"/>
  <c r="D32"/>
  <c r="C32"/>
  <c r="H32" s="1"/>
  <c r="G30"/>
  <c r="F30"/>
  <c r="E30"/>
  <c r="D30"/>
  <c r="C30"/>
  <c r="H30" s="1"/>
  <c r="H28"/>
  <c r="D28"/>
  <c r="H27"/>
  <c r="D27"/>
  <c r="G26"/>
  <c r="F26"/>
  <c r="E26"/>
  <c r="D26"/>
  <c r="C26"/>
  <c r="H26" s="1"/>
  <c r="G22"/>
  <c r="F22"/>
  <c r="E22"/>
  <c r="D22"/>
  <c r="C22"/>
  <c r="G21"/>
  <c r="F21"/>
  <c r="E21"/>
  <c r="D21"/>
  <c r="C21"/>
  <c r="G20"/>
  <c r="F20"/>
  <c r="E20"/>
  <c r="D20"/>
  <c r="C20"/>
  <c r="H20" s="1"/>
  <c r="G19"/>
  <c r="F19"/>
  <c r="E19"/>
  <c r="D19"/>
  <c r="C19"/>
  <c r="H19" s="1"/>
  <c r="G17"/>
  <c r="F17"/>
  <c r="E17"/>
  <c r="D17"/>
  <c r="C17"/>
  <c r="H17" s="1"/>
  <c r="G16"/>
  <c r="H16" s="1"/>
  <c r="F16"/>
  <c r="E16"/>
  <c r="D16"/>
  <c r="C16"/>
  <c r="G15"/>
  <c r="H15" s="1"/>
  <c r="F15"/>
  <c r="E15"/>
  <c r="D15"/>
  <c r="C15"/>
  <c r="G14"/>
  <c r="H14" s="1"/>
  <c r="F14"/>
  <c r="E14"/>
  <c r="D14"/>
  <c r="C14"/>
  <c r="G13"/>
  <c r="H13" s="1"/>
  <c r="F13"/>
  <c r="E13"/>
  <c r="D13"/>
  <c r="C13"/>
  <c r="G12"/>
  <c r="F12"/>
  <c r="E12"/>
  <c r="D12"/>
  <c r="C12"/>
  <c r="G11"/>
  <c r="F11"/>
  <c r="E11"/>
  <c r="D11"/>
  <c r="C11"/>
  <c r="H11" s="1"/>
  <c r="G10"/>
  <c r="H10" s="1"/>
  <c r="F10"/>
  <c r="E10"/>
  <c r="D10"/>
  <c r="C10"/>
  <c r="G9"/>
  <c r="H9" s="1"/>
  <c r="F9"/>
  <c r="E9"/>
  <c r="D9"/>
  <c r="C9"/>
  <c r="G8"/>
  <c r="H8" s="1"/>
  <c r="F8"/>
  <c r="E8"/>
  <c r="D8"/>
  <c r="C8"/>
  <c r="G7"/>
  <c r="H7" s="1"/>
  <c r="F7"/>
  <c r="E7"/>
  <c r="D7"/>
  <c r="C7"/>
  <c r="G6"/>
  <c r="H6" s="1"/>
  <c r="F6"/>
  <c r="E6"/>
  <c r="D6"/>
  <c r="C6"/>
  <c r="G5"/>
  <c r="H5" s="1"/>
  <c r="F5"/>
  <c r="E5"/>
  <c r="D5"/>
  <c r="C5"/>
  <c r="D224" l="1"/>
  <c r="D222"/>
  <c r="H514"/>
  <c r="G512"/>
  <c r="H512" s="1"/>
  <c r="H530"/>
  <c r="G528"/>
  <c r="H528" l="1"/>
  <c r="G527"/>
  <c r="H527" s="1"/>
  <c r="D217"/>
  <c r="D219"/>
  <c r="D215" s="1"/>
</calcChain>
</file>

<file path=xl/sharedStrings.xml><?xml version="1.0" encoding="utf-8"?>
<sst xmlns="http://schemas.openxmlformats.org/spreadsheetml/2006/main" count="921" uniqueCount="189">
  <si>
    <t>Информация об объемах финансирования мероприятий государственных программ РФ, федеральных целевых программ, федеральной адресной инвестиционной программы, реализуемых на территории Мурманской области, за 1 квартал 2018 года</t>
  </si>
  <si>
    <t>№ 
п/п</t>
  </si>
  <si>
    <t>Наименование ГП, ФЦП, объекта ФАИП, источники финансирования и направления расходования средств</t>
  </si>
  <si>
    <t>За отчетный период, тыс.рублей</t>
  </si>
  <si>
    <t>Степень освоения,
%</t>
  </si>
  <si>
    <t>Информация о выполненных мероприятиях</t>
  </si>
  <si>
    <t>профинансировано</t>
  </si>
  <si>
    <t>выполнено</t>
  </si>
  <si>
    <t>кассовые расходы</t>
  </si>
  <si>
    <t>ВСЕГО</t>
  </si>
  <si>
    <t xml:space="preserve">в т.ч. федеральный бюджет </t>
  </si>
  <si>
    <t>консолидированный бюджет области</t>
  </si>
  <si>
    <t>внебюджетные источники</t>
  </si>
  <si>
    <t>Увеличение стоимости основных средств</t>
  </si>
  <si>
    <t>-</t>
  </si>
  <si>
    <t>Прочие нужды (капремонт, НИОКР и т.д.)</t>
  </si>
  <si>
    <t>1.</t>
  </si>
  <si>
    <t xml:space="preserve">ГП "Развитие здравоохранения" </t>
  </si>
  <si>
    <t>Министерство здравоохранения  Мурманской области</t>
  </si>
  <si>
    <t>Произведена закупка лекарственных и диагностических средств, расходного материала, изделий медицинского назначения, средств индивидуальной защиты органов дыхания от инфекций, передаваемых воздушно-капельным путем. Осуществлялись организационные мероприятия по обеспечению граждан лекарственными препаратами, предназначенными для лечения больных злокачественными новообразованиями лимфоидной, кроветворной и родственных им тканей, гемофилией, муковисцидозом, гипофизарным нанизмом, болезнью Гоше, рассеянным склерозом</t>
  </si>
  <si>
    <t>2.</t>
  </si>
  <si>
    <t>ГП "Развитие образования"</t>
  </si>
  <si>
    <t>Министерство образования и науки Мурманской области</t>
  </si>
  <si>
    <t>Средства субсидии будут направлены на повышение качества образования в школах с низкими результатами обучения и в школах, функционирующих в неблагоприятных социальных условиях, а также на разработку и распространение в системе среднего профессионального образования новых образовательных технологий организации образовательного процесса</t>
  </si>
  <si>
    <t>Прочие нужды (капремонт, НИОКР)</t>
  </si>
  <si>
    <t>3.</t>
  </si>
  <si>
    <t>ГП "Социальная поддержка граждан"</t>
  </si>
  <si>
    <t>3.1</t>
  </si>
  <si>
    <t xml:space="preserve">Министерство социального развития Мурманской области                                     </t>
  </si>
  <si>
    <t>За счет средств федерального и областного бюджетов произведены с установленной периодичностью выплаты получателям - различным категориям граждан в соответствии с действующим законодательством. 
Кроме того, средства предусмотрены на укрепление материально-технической базы учреждений социального обслуживания населения и обучение компьютерной грамотности неработающих пенсионеров</t>
  </si>
  <si>
    <t>в том числе федеральный  бюджет</t>
  </si>
  <si>
    <t>3.2</t>
  </si>
  <si>
    <t xml:space="preserve">За счет средств субсидии выплачено 75 единовременных пособий при всех формах устройства детей-сирот и детей, оставшихся без попечения родителей, в семьи (усыновление, опека (попечительство), приемная семья) </t>
  </si>
  <si>
    <t>4.</t>
  </si>
  <si>
    <t xml:space="preserve">ГП "Доступная среда" на 2011 – 2025 годы </t>
  </si>
  <si>
    <t>4.1.1</t>
  </si>
  <si>
    <t>Средства субсидии предусмотрены на создание условий доступности в учреждениях социальной защиты населения (устройство пандусов, оснащение поручнями, креслами-колясками, ходунками, создание пилотной площадки по апробации различных мер и методов организации доступности для инвалидов в зависимости от имеющихся у них стойких расстройств функций организма и ограничений жизнедеятельности). Кроме того, средства субсидии планируется направить на предоставление выплат инвалидам компенсаций страховых премий по договорам обязательного страхования гражданской ответственности владельцев транспортных средств, а также на проведение мероприятий по организации общественно-просветительской кампании, направленной на формирование толерантного отношения населения к проблемам инвалидности в Мурманской области</t>
  </si>
  <si>
    <t>4.1.2</t>
  </si>
  <si>
    <t xml:space="preserve">Средства субсидии предусмотрены на реализацию мероприятий по созданию в образовательных организациях условий для получения детьми - инвалидами качественного образования, а также на создание базовой профессиональной образовательной организации, обеспечивающей поддержку функционирования региональной системы инклюзивного профессионального образования </t>
  </si>
  <si>
    <t>4.1.3</t>
  </si>
  <si>
    <t>Министерство здравоохранения Мурманской области</t>
  </si>
  <si>
    <t>Средства субсидии предусмотрены на выполнение ремонтных работ с целью обеспечения доступности маломобильных групп населения в здания медицинских организаций</t>
  </si>
  <si>
    <t>4.1.4</t>
  </si>
  <si>
    <t>Комитет по труду и занятости населения Мурманской области</t>
  </si>
  <si>
    <t>Средства субсидии предусмотрены на обеспечение доступности и предоставляемых государственных услуг для маломобильных групп населения в ГОБУ "Центр занятости населения г. Мурманска", МГОБУ  "Центр занятости населения г. Мончегорска".
С целью актуализации паспортов доступности в 1 квартале 2018 года начато проведение обследований объектов, в которых оказываются услуги в сфере занятости населения</t>
  </si>
  <si>
    <t>5.</t>
  </si>
  <si>
    <t>ГП "Обеспечение доступным и комфортным жильем и коммунальными услугами граждан Российской Федерации"</t>
  </si>
  <si>
    <t>5.1</t>
  </si>
  <si>
    <t>Подпрограмма "Создание условий для обеспечения доступным и комфортным жильем граждан России"</t>
  </si>
  <si>
    <t>Министерство строительства и территориального развития Мурманской области</t>
  </si>
  <si>
    <t>5.1.1</t>
  </si>
  <si>
    <t>Обеспечение жильем, оказание содействия для приобретения жилья отдельным категориям граждан</t>
  </si>
  <si>
    <t>В рамках подпрограммы планируется обеспечить жильем 2 ветеранов боевых действий и 3 инвалидов в соответствии с Федеральными законами от 12.01.1995 № 5-ФЗ "О ветеранах", от 24.11.1995 № 181-ФЗ "О социальной защите инвалидов в Российской Федерации", а также 1 ветерана в соответствии с Указом Президента РФ от 07.05.2008 № 714 "Об обеспечении жильем ветеранов Великой Отечественной войны 1941-1945 годов"</t>
  </si>
  <si>
    <t xml:space="preserve">Увеличение стоимости основных средств </t>
  </si>
  <si>
    <t>5.1.2</t>
  </si>
  <si>
    <t>Обеспечение жильем молодых семей</t>
  </si>
  <si>
    <t>В 2018 году планируется осуществление социальных выплат на приобретение жилья 120 семьям. В отчетном периоде заключены соглашения с муниципальными образованиями, перечисление средств областного и федерального бюджетов планируется во 2 квартале 2018 года</t>
  </si>
  <si>
    <t>5.1.3</t>
  </si>
  <si>
    <t>Выполнение государственных обязательств по обеспечению жильем категорий граждан, установленных федеральным законодательством</t>
  </si>
  <si>
    <t>В рамках программы предусмотрены средства для предоставления денежной выплаты одной семье военнослужащего, уволенного с военной службы</t>
  </si>
  <si>
    <t>бюджеты субъектов Федерации</t>
  </si>
  <si>
    <t>5.2</t>
  </si>
  <si>
    <t>Подпрограмма "Создание условий для обеспечения качественными услугами жилищно-коммунального хозяйства граждан России"</t>
  </si>
  <si>
    <t>5.2.1</t>
  </si>
  <si>
    <t>Приоритетный проект "Формирование комфортной городской среды"</t>
  </si>
  <si>
    <t>В 2018 году в Мурманской области участие в федеральном проекте примут 30 муниципалитетов. Планируется благоустроить более 100 дворовых и 30 общественных территорий. В настоящее время завершается работа по заключению соглашений с муниципальными образованиями региона, муниципалитетами начаты конкурсные процедуры по выбору подрядчиков</t>
  </si>
  <si>
    <t>5.2.2</t>
  </si>
  <si>
    <t>Поддержка отдельных категорий граждан по оплате жилищно-коммунальных услуг</t>
  </si>
  <si>
    <t>Средства субсидии направлены на компенсацию отдельным категориям граждан оплаты взноса на капитальный ремонт общего имущества в многоквартирном доме</t>
  </si>
  <si>
    <t>6.</t>
  </si>
  <si>
    <t>ГП "Содействие занятости населения"</t>
  </si>
  <si>
    <t>6.1</t>
  </si>
  <si>
    <t>Подпрограмма "Активная политика занятости населения и социальная поддержка безработных граждан"</t>
  </si>
  <si>
    <t>В 1 квартале 2018 года 10 467 безработным гражданам осуществлены социальные выплаты. Назначена досрочная пенсия 22 гражданам. Всего при содействии службы занятости трудоустроено 3 101 человек, или 46 % обратившихся за трудоустройством граждан</t>
  </si>
  <si>
    <t>7.</t>
  </si>
  <si>
    <t>ГП "Развитие культуры и туризма" на 2013-2020 годы</t>
  </si>
  <si>
    <t>7.1</t>
  </si>
  <si>
    <t>Подпрограмма "Обеспечение условий реализации государственной программы Российской Федерации "Развитие культуры и туризма" на 2013 - 2020 годы"</t>
  </si>
  <si>
    <t>Комитет по культуре и искусству Мурманской области, Министерство строительства и территориального развития Мурманской области</t>
  </si>
  <si>
    <t xml:space="preserve"> </t>
  </si>
  <si>
    <t>Средства субсидии предусмотрены на реализацию следующих мероприятий:
- на обеспечение развития и укрепления материально-технической базы муниципальных домов культуры Мурманской области. Заключены соглашения со всеми муниципальными образованиями;
- на поддержку отрасли культуры;
- на поддержку творческой деятельности и техническое оснащение детских и кукольных театров;
- на строительство сельского дома культуры в селе Варзуга (на объекте выполнена планировка территории, завершен монтаж фундамента насосной станции и монтаж фундамента основного здания. Выполнена кладка стен, уложены, плиты перекрытия)</t>
  </si>
  <si>
    <t>7.2</t>
  </si>
  <si>
    <t>ФЦП "Культура России (2012 - 2018 годы)"</t>
  </si>
  <si>
    <t>Комитет по культуре и искусству Мурманской области</t>
  </si>
  <si>
    <t>За счет средств субсидии в Мурманской областной филармонии планируется проведение семи концертов джазового и классического репертуаров, включая концерт для детской аудитории, в рамках творческого проекта "Всероссийские филармонические сезоны" и программы "Творческие сезоны филармонии"</t>
  </si>
  <si>
    <t>8.</t>
  </si>
  <si>
    <t>ГП "Развитие физической культуры и спорта"</t>
  </si>
  <si>
    <t>Комитет по физической культуре и спорту Мурманской области</t>
  </si>
  <si>
    <t>8.1</t>
  </si>
  <si>
    <t xml:space="preserve">Подпрограмма "Развитие спорта высших достижений и системы подготовки спортивного резерва" </t>
  </si>
  <si>
    <t>Средства субсидии будут направлены на адресную финансовую поддержку спортивных организаций, осуществляющих подготовку спортивного резерва для сборных команд Российской Федерации</t>
  </si>
  <si>
    <t>8.2</t>
  </si>
  <si>
    <t>ФЦП "Развитие физической культуры и спорта в Российской Федерации на 2016-2020 годы"</t>
  </si>
  <si>
    <t>Средства субсидии будут направлены на закупку комплекта искусственного покрытия футбольного поля, а также на закупку спортивного оборудования для школ олимпийского резерва</t>
  </si>
  <si>
    <t>9</t>
  </si>
  <si>
    <t>ГП "Реализация государственной национальной политики"</t>
  </si>
  <si>
    <t>9.1</t>
  </si>
  <si>
    <t>Подпрограмма "Коренные малочисленные народы Российской Федерации "</t>
  </si>
  <si>
    <t>Министерство по внутренней политике и массовым коммуникациям Мурманской области</t>
  </si>
  <si>
    <t>Средства будут направлены на предоставление субсидий в целях поддержки экономического и социального развития коренных малочисленных народов Севера Мурманской области</t>
  </si>
  <si>
    <t>10.</t>
  </si>
  <si>
    <t xml:space="preserve">ГП "Развитие науки и технологий" на 2013 - 2020 годы </t>
  </si>
  <si>
    <t xml:space="preserve">Федеральное государственное бюджетное учреждение науки Федеральный исследовательский центр "Кольский научный центр Российской академии наук",г. Апатиты, Мурманская область </t>
  </si>
  <si>
    <t>В рамках программы предусмотрено строительство жилого дома для молодых ученых ФИЦ КНЦ РАН в г. Апатиты. Проведено обследование, получено техническое заключение о состоянии здания, результаты которого направлены в ФАНО</t>
  </si>
  <si>
    <t>Прочие нужды (капремонт, НИОКР):</t>
  </si>
  <si>
    <t xml:space="preserve">11. </t>
  </si>
  <si>
    <t>ГП "Экономическое развитие и инновационная экономика"</t>
  </si>
  <si>
    <t>11.1</t>
  </si>
  <si>
    <t>Подпрограмма "Развитие малого и среднего предпринимательства"</t>
  </si>
  <si>
    <t>Министерство развития промышленности и предпринимательства Мурманской области</t>
  </si>
  <si>
    <t>Средства направлены на:
- предоставление льготных микрозаймов субъектам малого и среднего предпринимательства;
- предоставление субсидий бюджетам моногородов в целях софинансирования мероприятий муниципальных программ развития малого и среднего предпринимательства;
- развитие Центра поддержки предпринимательства и осуществление им деятельности по поддержке субъектов малого и среднего предпринимательства;
- содействие развитию молодежного предпринимательства;
- функционирование регионального Центра кластерного развития Мурманской области</t>
  </si>
  <si>
    <t>11.2</t>
  </si>
  <si>
    <t>Подпрограмма "Управленческие кадры"</t>
  </si>
  <si>
    <t>В рамках мероприятия по оказанию услуг по обучению специалистов в соответствии с Государственным планом подготовки управленческих кадров для организаций народного хозяйства Российской Федерации в 2018 году региональной конкурсной комиссией был отобран 1 претендент на обучение, кандидатура которого была отклонена Федеральным ресурсным центром по организации подготовки управленческих кадров</t>
  </si>
  <si>
    <t>11.3</t>
  </si>
  <si>
    <t>ФЦП "Развитие единой государственной системы регистрации прав и кадастрового учета недвижимости (2014-2020 годы)"</t>
  </si>
  <si>
    <t>Управление Федеральной налоговой службы по Мурманской области</t>
  </si>
  <si>
    <t>Средства будут направлены на мероприятия по обучению сотрудников на курсах повышения квалификации с целью улучшения качества обслуживания в сфере администрирования доходов по налогу на имущество физических лиц. Проведение обучения планируется в сентябре 2018 года</t>
  </si>
  <si>
    <t>12.</t>
  </si>
  <si>
    <t>ГП "Информационное общество" (2011-2020 годы)</t>
  </si>
  <si>
    <t>Комитет по развитию информационных технологий и связи Мурманской области</t>
  </si>
  <si>
    <t>Средства субсидии будут направлены на поддержку региональных проектов в сфере информационных технологий</t>
  </si>
  <si>
    <t>13.</t>
  </si>
  <si>
    <t>ГП "Развитие транспортной системы"</t>
  </si>
  <si>
    <t>13.1</t>
  </si>
  <si>
    <t xml:space="preserve"> Подпрограмма "Дорожное хозяйство" </t>
  </si>
  <si>
    <t>ФКУ "Управление  автомобильной дороги Санкт-Петербург-Мурманск Федерального дорожного агентства", г.Петрозаводск</t>
  </si>
  <si>
    <t>В рамках подпрограммы планируется осуществление реконструкции участка автомобильной дороги Р-21 "Кола" до границы с Королевством Норвегия (км 1378 - км 1381), проектные и изыскательские работы для проведения строительства и реконструкции подъезда к г. Мурманск на участке км 14+297 - км 19+027. Продолжены работы по реконструкции мостового перехода через канал Княжегубской ГЭС на км 1106+380</t>
  </si>
  <si>
    <t>13.1.1</t>
  </si>
  <si>
    <t>Ведомственный проект "Развитие сети федеральных автомобильных дорог общего пользования" (объекты ФАИП)</t>
  </si>
  <si>
    <t>13.1.2</t>
  </si>
  <si>
    <t xml:space="preserve">Содержание автомобильных дорог общего пользования федерального значения, прочие работы </t>
  </si>
  <si>
    <t>В отчетном периоде осуществлялись работы по охране искусственных дорожных сооружений и обслуживанию систем сигнализации, видеонаблюдения, инженерно-технических средств охраны, а также по содержанию действующей сети автомобильных дорог общего пользования федерального значения и искусственных сооружений</t>
  </si>
  <si>
    <t>13.2</t>
  </si>
  <si>
    <t>Подпрограмма "Комплексное развитие транспортных узлов"</t>
  </si>
  <si>
    <t>ФКУ "Ространсмодернизация"</t>
  </si>
  <si>
    <t>В отчетном периоде продолжено устройство выемки земляного полотна, разработка и отсыпка насыпи земляного полотна. Продолжаются работы по переустройству инженерных сетей, попадающих в зону строительства железной дороги, по строительству мостового перехода через р. Тулома. На восточной стороне Кольского залива завершено бетонирование тел опор, ведутся работы по гидроизоляции засыпаемой грунтом части опор, монтажу смотровых ходов пролётных строений на Западной эстакаде. Завершены работы по бетонированию портала автодорожного тоннельного путепровода на участке переустраиваемой автодороги Кола-Мурмаши на пересечении с ж.д. линией "Ст. Выходной – ст. Лавна", ведутся работы по облицовке стен и колодцев ливневой канализации кирпичной кладкой</t>
  </si>
  <si>
    <t>Комплексное развитие Мурманского транспортного узла (объект ФАИП)</t>
  </si>
  <si>
    <t>14.</t>
  </si>
  <si>
    <t>ГП  развития сельского хозяйства и регулирования рынков сельскохозяйственной продукции, сырья и продовольствия на 2013-2020 годы</t>
  </si>
  <si>
    <t>Министерство рыбного и сельского хозяйства Мурманской области</t>
  </si>
  <si>
    <t>В отчетном периоде выплачена субсидия 13 сельскохозяйственным товаропроизводителям и крестьянским (фермерским) хозяйствам Мурманской области (на оказание несвязанной поддержки в области растениеводства, животноводства, на поддержку племенного скотоводства молочного направления, на возмещение затрат на приобретение кормов, тракторов, кормоуборочных комбайнов, почвообрабатывающей и кормозаготовительной техники, а также техники и оборудования для животноводства)</t>
  </si>
  <si>
    <t>15.</t>
  </si>
  <si>
    <t>ГП "Развитие рыбохозяйственного комплекса"</t>
  </si>
  <si>
    <t>15.1</t>
  </si>
  <si>
    <t>Предоставление субсидии на развитие аквакультуры (рыбоводства) и товарного осетроводства планируется осуществлять, начиная со 2 квартала 2018 года</t>
  </si>
  <si>
    <t>15.2</t>
  </si>
  <si>
    <t>Федеральное государственное бюджетное учреждение "Центр системы мониторинга рыболовства и связи", г. Москва</t>
  </si>
  <si>
    <t>Подготовлена и согласована Росрыболовством конкурсная документация для определения подрядчика на продолжение работ по реконструкции и техническому перевооружению регионального центра мониторинга и регионального информационного центра в г. Мурманск в связи с расторжением контракта</t>
  </si>
  <si>
    <t>16.</t>
  </si>
  <si>
    <t>ГП "Воспроизводство и использование природных ресурсов"</t>
  </si>
  <si>
    <t>16.1</t>
  </si>
  <si>
    <t>ФЦП "Развитие водохозяйственного комплекса Российской Федерации в 2012-2020 годах"</t>
  </si>
  <si>
    <t>16.1.1</t>
  </si>
  <si>
    <t>Министерство природных ресурсов и экологии Мурманской области</t>
  </si>
  <si>
    <t xml:space="preserve">В 2018 году предусмотрено проведение работ по установлению границ водоохранных зон и прибрежных защитных полос водных объектов протяженностью 730,09 км. Проведены конкурсные процедуры, заключены государственные контракты на выполнение работ. Срок выполнения работ в соответствии с контрактами - декабрь 2018 года </t>
  </si>
  <si>
    <t>16.1.2</t>
  </si>
  <si>
    <t>ФГБУ "Мурманское управление по гидрометеорологии и мониторингу окружающей среды"</t>
  </si>
  <si>
    <t>В отчетном периоде за счет неиспользованных остатков средств 2017 года осуществлялись мероприятия по восстановлению функционирования гидрологических пунктов наблюдения: поставка и замена гидрометрической установки, восстановление лодочной переправы, поставка измерителя скорости потока, термометра метеорологического</t>
  </si>
  <si>
    <t>17.</t>
  </si>
  <si>
    <t>ГП "Развитие лесного хозяйства" на 2013-2020 годы</t>
  </si>
  <si>
    <t>Проведена подготовка к пожароопасному сезону 2018 года. Выполняются мероприятия по обеспечению готовности к действиям сил и средств, предназначенных для предупреждения и ликвидации лесных пожаров, подготовительные мероприятия к лесокультурному сезону.
Осуществлено хранение семян лесных растений в количестве 398,065 кг. Обеспечено исполнение полномочий по организации использования лесов, их охраны, защиты, воспроизводства на землях лесного фонда, ведение государственного лесного реестра в отношении лесов, расположенных в границах территории Мурманской области, осуществление на землях лесного фонда федерального государственного лесного надзора (лесной охраны), федерального государственного пожарного надзора в лесах</t>
  </si>
  <si>
    <t>18.</t>
  </si>
  <si>
    <t>ГП "Развитие федеративных отношений и создание условий для эффективного и ответственного управления региональными и муниципальными финансами"</t>
  </si>
  <si>
    <t>Министерство финансов Мурманской области</t>
  </si>
  <si>
    <t>18.1</t>
  </si>
  <si>
    <t>Подпрограмма "Выравнивание финансовых возможностей бюджетов субъектов Российской Федерации и местных бюджетов"</t>
  </si>
  <si>
    <t>В рамках подпрограммы осуществлялось предоставление из федерального бюджета бюджету Мурманской области дотации на выравнивание бюджетной обеспеченности, на частичную компенсацию дополнительных расходов на повышение оплаты труда работников бюджетной сферы, дотации бюджетам, связанные с особым режимом безопасного функционирования закрытых административно-территориальных образований</t>
  </si>
  <si>
    <t>18.2</t>
  </si>
  <si>
    <t>Подпрограмма "Совершенствование системы распределения и перераспределения финансовых ресурсов между уровнями бюджетной системы Российской Федерации"</t>
  </si>
  <si>
    <t>В рамках подпрограммы осуществлялось предоставление из федерального бюджета бюджету Мурманской области единой субвенции на осуществление переданных полномочий</t>
  </si>
  <si>
    <t>19.</t>
  </si>
  <si>
    <t>Государственная программа по оказанию содействия добровольному переселению в Российскую Федерацию соотечественников, проживающих за рубежом</t>
  </si>
  <si>
    <t>Средства предусмотрены на предоставление выплат на жилищное обустройство и проведение медосмотров участников программы.
В 1 квартале 2018 года в мероприятии по проведению медицинского освидетельствования участников программы и членов их семей приняли участие 30 соотечественников</t>
  </si>
  <si>
    <t>20.</t>
  </si>
  <si>
    <t xml:space="preserve">ФЦП "Развитие судебной системы России" на 2013-2020 годы </t>
  </si>
  <si>
    <t xml:space="preserve">Управление Судебного департамента в Мурманской области, г. Мурманск </t>
  </si>
  <si>
    <t>ВСЕГО:</t>
  </si>
  <si>
    <t>Средства федерального бюджета предусмотрены на реконструкцию незавершенного строительством здания со строительством пристройки для размещения Мурманского областного суда. Проводятся конкурсные процедуры по определению подрядчика</t>
  </si>
  <si>
    <t>НЕПРОГРАММНАЯ  ЧАСТЬ  ФАИП</t>
  </si>
  <si>
    <t>Универсальные атомные ледоколы проекта 22220</t>
  </si>
  <si>
    <t>ФГУП "Атомфлот", г.Мурманск</t>
  </si>
  <si>
    <t>Работы выполняются по графику строительства по Государственному контракту с ООО "Балтийский завод-Судостроение":
-по строительству головного универсального атомного ледокола: ведутся работы по погрузке оборудования, затяжке кабеля, обстройка;
-по строительству первого серийного универсального атомного ледокола: ведутся работы по изготовлению систем энергетической установки и общесудовых систем, изготовление фундаментов, монтаж блоков биологической защиты;
-по строительству второго серийного универсального атомного ледокола: выполняются работы по изготовлению и монтажу секций корпуса на стапеле</t>
  </si>
  <si>
    <t>Прочие нужды (капремонт, НИОКР ):</t>
  </si>
  <si>
    <t>Проведение проектных и изыскательских работ для строительства объекта "Административное здание прокуратуры Мурманской области"</t>
  </si>
  <si>
    <t>Прокуратура Мурманской области</t>
  </si>
  <si>
    <t>В отчетном периоде осуществлялось проведение аукциона на осуществление проектных и изыскательских работ для строительства объекта "Административное здание прокуратуры Мурманской области"</t>
  </si>
  <si>
    <t>Предусмотрено в бюджете (программе), 
тыс. рублей</t>
  </si>
  <si>
    <t>Доведенные лимиты бюджетных обязательств,
тыс. рублей</t>
  </si>
</sst>
</file>

<file path=xl/styles.xml><?xml version="1.0" encoding="utf-8"?>
<styleSheet xmlns="http://schemas.openxmlformats.org/spreadsheetml/2006/main">
  <numFmts count="7">
    <numFmt numFmtId="164" formatCode="_-* #,##0.0_р_._-;\-* #,##0.0_р_._-;_-* &quot;-&quot;?_р_._-;_-@_-"/>
    <numFmt numFmtId="165" formatCode="#,##0.0"/>
    <numFmt numFmtId="166" formatCode="#,##0.0_ ;\-#,##0.0\ "/>
    <numFmt numFmtId="167" formatCode="_-* #,##0.00_р_._-;\-* #,##0.00_р_._-;_-* &quot;-&quot;?_р_._-;_-@_-"/>
    <numFmt numFmtId="168" formatCode="#,##0.00000"/>
    <numFmt numFmtId="169" formatCode="0.0"/>
    <numFmt numFmtId="170" formatCode="#,##0.000"/>
  </numFmts>
  <fonts count="27">
    <font>
      <sz val="11"/>
      <color theme="1"/>
      <name val="Calibri"/>
      <family val="2"/>
      <charset val="204"/>
      <scheme val="minor"/>
    </font>
    <font>
      <sz val="10"/>
      <name val="Arial Cyr"/>
      <charset val="204"/>
    </font>
    <font>
      <b/>
      <sz val="14"/>
      <name val="Times New Roman"/>
      <family val="1"/>
      <charset val="204"/>
    </font>
    <font>
      <b/>
      <sz val="10"/>
      <name val="Times New Roman"/>
      <family val="1"/>
      <charset val="204"/>
    </font>
    <font>
      <sz val="12"/>
      <name val="Times New Roman Cyr"/>
      <family val="1"/>
      <charset val="204"/>
    </font>
    <font>
      <sz val="12"/>
      <name val="Arial Cyr"/>
      <family val="2"/>
      <charset val="204"/>
    </font>
    <font>
      <b/>
      <sz val="12"/>
      <name val="Times New Roman Cyr"/>
      <family val="1"/>
      <charset val="204"/>
    </font>
    <font>
      <sz val="12"/>
      <name val="Times New Roman"/>
      <family val="1"/>
      <charset val="204"/>
    </font>
    <font>
      <i/>
      <sz val="12"/>
      <name val="Times New Roman CYR"/>
      <charset val="204"/>
    </font>
    <font>
      <sz val="10"/>
      <name val="Times New Roman"/>
      <family val="1"/>
      <charset val="204"/>
    </font>
    <font>
      <sz val="12"/>
      <name val="Times New Roman"/>
      <family val="2"/>
      <charset val="204"/>
    </font>
    <font>
      <b/>
      <sz val="12"/>
      <name val="Times New Roman"/>
      <family val="1"/>
    </font>
    <font>
      <b/>
      <sz val="11"/>
      <color rgb="FF000000"/>
      <name val="Arial"/>
      <family val="2"/>
      <charset val="204"/>
    </font>
    <font>
      <i/>
      <sz val="12"/>
      <name val="Times New Roman"/>
      <family val="1"/>
    </font>
    <font>
      <sz val="10"/>
      <color rgb="FFFF0000"/>
      <name val="Arial Cyr"/>
      <charset val="204"/>
    </font>
    <font>
      <sz val="12"/>
      <color rgb="FFFF0000"/>
      <name val="Times New Roman"/>
      <family val="2"/>
      <charset val="204"/>
    </font>
    <font>
      <sz val="12"/>
      <color rgb="FFFF0000"/>
      <name val="Arial Cyr"/>
      <charset val="204"/>
    </font>
    <font>
      <b/>
      <sz val="12"/>
      <color theme="1"/>
      <name val="Times New Roman Cyr"/>
    </font>
    <font>
      <b/>
      <sz val="12"/>
      <name val="Times New Roman Cyr"/>
      <charset val="204"/>
    </font>
    <font>
      <sz val="12"/>
      <name val="Times New Roman Cyr"/>
      <charset val="204"/>
    </font>
    <font>
      <sz val="12"/>
      <color rgb="FFFF0000"/>
      <name val="Times New Roman Cyr"/>
      <family val="1"/>
      <charset val="204"/>
    </font>
    <font>
      <sz val="11"/>
      <name val="Times New Roman"/>
      <family val="1"/>
      <charset val="204"/>
    </font>
    <font>
      <i/>
      <sz val="12"/>
      <name val="Times New Roman Cyr"/>
      <family val="1"/>
      <charset val="204"/>
    </font>
    <font>
      <i/>
      <sz val="10"/>
      <name val="Arial Cyr"/>
      <charset val="204"/>
    </font>
    <font>
      <b/>
      <sz val="12"/>
      <color theme="1"/>
      <name val="Times New Roman Cyr"/>
      <family val="1"/>
      <charset val="204"/>
    </font>
    <font>
      <b/>
      <sz val="12"/>
      <name val="Arial Cyr"/>
      <charset val="204"/>
    </font>
    <font>
      <b/>
      <i/>
      <sz val="12"/>
      <name val="Times New Roman Cyr"/>
      <family val="1"/>
      <charset val="204"/>
    </font>
  </fonts>
  <fills count="10">
    <fill>
      <patternFill patternType="none"/>
    </fill>
    <fill>
      <patternFill patternType="gray125"/>
    </fill>
    <fill>
      <patternFill patternType="solid">
        <fgColor theme="5" tint="0.79998168889431442"/>
        <bgColor indexed="64"/>
      </patternFill>
    </fill>
    <fill>
      <patternFill patternType="solid">
        <fgColor theme="6" tint="0.39997558519241921"/>
        <bgColor indexed="64"/>
      </patternFill>
    </fill>
    <fill>
      <patternFill patternType="solid">
        <fgColor rgb="FFFFD5AB"/>
      </patternFill>
    </fill>
    <fill>
      <patternFill patternType="solid">
        <fgColor theme="0"/>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0"/>
        <bgColor rgb="FF000000"/>
      </patternFill>
    </fill>
    <fill>
      <patternFill patternType="solid">
        <fgColor theme="9" tint="0.59999389629810485"/>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medium">
        <color rgb="FFFAC090"/>
      </top>
      <bottom style="medium">
        <color rgb="FFFAC090"/>
      </bottom>
      <diagonal/>
    </border>
    <border>
      <left style="thin">
        <color indexed="8"/>
      </left>
      <right style="thin">
        <color indexed="8"/>
      </right>
      <top style="thin">
        <color indexed="8"/>
      </top>
      <bottom style="thin">
        <color indexed="8"/>
      </bottom>
      <diagonal/>
    </border>
    <border>
      <left/>
      <right style="thin">
        <color indexed="64"/>
      </right>
      <top/>
      <bottom/>
      <diagonal/>
    </border>
  </borders>
  <cellStyleXfs count="4">
    <xf numFmtId="0" fontId="0" fillId="0" borderId="0"/>
    <xf numFmtId="0" fontId="1" fillId="0" borderId="0"/>
    <xf numFmtId="170" fontId="1" fillId="0" borderId="0" applyFont="0" applyFill="0" applyBorder="0" applyAlignment="0" applyProtection="0"/>
    <xf numFmtId="4" fontId="12" fillId="4" borderId="9">
      <alignment horizontal="right" shrinkToFit="1"/>
    </xf>
  </cellStyleXfs>
  <cellXfs count="317">
    <xf numFmtId="0" fontId="0" fillId="0" borderId="0" xfId="0"/>
    <xf numFmtId="0" fontId="3" fillId="0" borderId="0" xfId="1" applyFont="1" applyAlignment="1"/>
    <xf numFmtId="0" fontId="1" fillId="0" borderId="0" xfId="1"/>
    <xf numFmtId="164" fontId="4" fillId="0" borderId="3" xfId="1" applyNumberFormat="1" applyFont="1" applyFill="1" applyBorder="1" applyAlignment="1">
      <alignment horizontal="center" vertical="center" wrapText="1"/>
    </xf>
    <xf numFmtId="0" fontId="1" fillId="0" borderId="0" xfId="1" applyBorder="1"/>
    <xf numFmtId="49" fontId="6" fillId="2" borderId="3" xfId="1" applyNumberFormat="1" applyFont="1" applyFill="1" applyBorder="1" applyAlignment="1">
      <alignment vertical="center"/>
    </xf>
    <xf numFmtId="0" fontId="6" fillId="2" borderId="3" xfId="1" applyFont="1" applyFill="1" applyBorder="1" applyAlignment="1">
      <alignment vertical="center"/>
    </xf>
    <xf numFmtId="165" fontId="6" fillId="2" borderId="3" xfId="2" applyNumberFormat="1" applyFont="1" applyFill="1" applyBorder="1" applyAlignment="1">
      <alignment horizontal="center" vertical="center"/>
    </xf>
    <xf numFmtId="166" fontId="6" fillId="2" borderId="5" xfId="1" applyNumberFormat="1" applyFont="1" applyFill="1" applyBorder="1" applyAlignment="1">
      <alignment horizontal="center" vertical="center"/>
    </xf>
    <xf numFmtId="167" fontId="6" fillId="2" borderId="3" xfId="1" applyNumberFormat="1" applyFont="1" applyFill="1" applyBorder="1" applyAlignment="1">
      <alignment vertical="top"/>
    </xf>
    <xf numFmtId="167" fontId="6" fillId="2" borderId="0" xfId="1" applyNumberFormat="1" applyFont="1" applyFill="1" applyBorder="1" applyAlignment="1">
      <alignment vertical="top"/>
    </xf>
    <xf numFmtId="49" fontId="4" fillId="0" borderId="3" xfId="1" applyNumberFormat="1" applyFont="1" applyFill="1" applyBorder="1" applyAlignment="1">
      <alignment horizontal="center" vertical="center"/>
    </xf>
    <xf numFmtId="0" fontId="4" fillId="0" borderId="3" xfId="1" applyFont="1" applyFill="1" applyBorder="1" applyAlignment="1">
      <alignment vertical="top"/>
    </xf>
    <xf numFmtId="165" fontId="4" fillId="0" borderId="2" xfId="1" applyNumberFormat="1" applyFont="1" applyFill="1" applyBorder="1" applyAlignment="1">
      <alignment horizontal="center" vertical="center"/>
    </xf>
    <xf numFmtId="166" fontId="4" fillId="0" borderId="5" xfId="1" applyNumberFormat="1" applyFont="1" applyFill="1" applyBorder="1" applyAlignment="1">
      <alignment horizontal="center" vertical="center"/>
    </xf>
    <xf numFmtId="165" fontId="6" fillId="0" borderId="3" xfId="1" applyNumberFormat="1" applyFont="1" applyFill="1" applyBorder="1" applyAlignment="1">
      <alignment vertical="top"/>
    </xf>
    <xf numFmtId="165" fontId="6" fillId="0" borderId="0" xfId="1" applyNumberFormat="1" applyFont="1" applyFill="1" applyBorder="1" applyAlignment="1">
      <alignment vertical="top"/>
    </xf>
    <xf numFmtId="49" fontId="4" fillId="0" borderId="4" xfId="1" applyNumberFormat="1" applyFont="1" applyFill="1" applyBorder="1" applyAlignment="1">
      <alignment horizontal="center" vertical="center"/>
    </xf>
    <xf numFmtId="0" fontId="4" fillId="0" borderId="4" xfId="1" applyFont="1" applyFill="1" applyBorder="1" applyAlignment="1">
      <alignment vertical="top"/>
    </xf>
    <xf numFmtId="168" fontId="6" fillId="0" borderId="3" xfId="1" applyNumberFormat="1" applyFont="1" applyFill="1" applyBorder="1" applyAlignment="1">
      <alignment vertical="top"/>
    </xf>
    <xf numFmtId="168" fontId="6" fillId="0" borderId="0" xfId="1" applyNumberFormat="1" applyFont="1" applyFill="1" applyBorder="1" applyAlignment="1">
      <alignment vertical="top"/>
    </xf>
    <xf numFmtId="49" fontId="6" fillId="0" borderId="2" xfId="1" applyNumberFormat="1" applyFont="1" applyFill="1" applyBorder="1" applyAlignment="1">
      <alignment horizontal="center" vertical="center"/>
    </xf>
    <xf numFmtId="0" fontId="6" fillId="0" borderId="2" xfId="1" applyFont="1" applyFill="1" applyBorder="1" applyAlignment="1">
      <alignment horizontal="left" vertical="top" indent="1"/>
    </xf>
    <xf numFmtId="165" fontId="6" fillId="0" borderId="2" xfId="1" applyNumberFormat="1" applyFont="1" applyFill="1" applyBorder="1" applyAlignment="1">
      <alignment horizontal="center" vertical="center"/>
    </xf>
    <xf numFmtId="166" fontId="6" fillId="0" borderId="5" xfId="1" applyNumberFormat="1" applyFont="1" applyFill="1" applyBorder="1" applyAlignment="1">
      <alignment horizontal="center" vertical="center"/>
    </xf>
    <xf numFmtId="0" fontId="4" fillId="0" borderId="2" xfId="1" applyFont="1" applyFill="1" applyBorder="1" applyAlignment="1">
      <alignment horizontal="left" vertical="top" indent="2"/>
    </xf>
    <xf numFmtId="165" fontId="6" fillId="0" borderId="6" xfId="1" applyNumberFormat="1" applyFont="1" applyFill="1" applyBorder="1" applyAlignment="1">
      <alignment vertical="top"/>
    </xf>
    <xf numFmtId="49" fontId="6" fillId="3" borderId="3" xfId="1" applyNumberFormat="1" applyFont="1" applyFill="1" applyBorder="1" applyAlignment="1">
      <alignment horizontal="center" vertical="center" wrapText="1"/>
    </xf>
    <xf numFmtId="0" fontId="6" fillId="3" borderId="3" xfId="1" applyFont="1" applyFill="1" applyBorder="1" applyAlignment="1">
      <alignment horizontal="left" vertical="center" wrapText="1"/>
    </xf>
    <xf numFmtId="165" fontId="6" fillId="3" borderId="3" xfId="1" applyNumberFormat="1" applyFont="1" applyFill="1" applyBorder="1" applyAlignment="1">
      <alignment horizontal="center" vertical="center"/>
    </xf>
    <xf numFmtId="0" fontId="1" fillId="3" borderId="3" xfId="1" applyFill="1" applyBorder="1"/>
    <xf numFmtId="0" fontId="1" fillId="3" borderId="0" xfId="1" applyFill="1"/>
    <xf numFmtId="49" fontId="7" fillId="0" borderId="3" xfId="1" applyNumberFormat="1" applyFont="1" applyFill="1" applyBorder="1" applyAlignment="1" applyProtection="1">
      <alignment horizontal="center" vertical="center" wrapText="1"/>
      <protection locked="0"/>
    </xf>
    <xf numFmtId="0" fontId="8" fillId="0" borderId="4" xfId="1" applyFont="1" applyFill="1" applyBorder="1" applyAlignment="1">
      <alignment vertical="top" wrapText="1"/>
    </xf>
    <xf numFmtId="165" fontId="9" fillId="0" borderId="3" xfId="1" applyNumberFormat="1" applyFont="1" applyFill="1" applyBorder="1" applyAlignment="1" applyProtection="1">
      <alignment horizontal="center" vertical="center" wrapText="1"/>
      <protection locked="0"/>
    </xf>
    <xf numFmtId="165" fontId="9" fillId="0" borderId="7" xfId="1" applyNumberFormat="1" applyFont="1" applyFill="1" applyBorder="1" applyAlignment="1" applyProtection="1">
      <alignment horizontal="center" vertical="center" wrapText="1"/>
      <protection locked="0"/>
    </xf>
    <xf numFmtId="165" fontId="7" fillId="0" borderId="3" xfId="1" applyNumberFormat="1" applyFont="1" applyFill="1" applyBorder="1" applyAlignment="1" applyProtection="1">
      <alignment horizontal="center" vertical="center" wrapText="1"/>
      <protection locked="0"/>
    </xf>
    <xf numFmtId="165" fontId="4" fillId="0" borderId="7" xfId="1" applyNumberFormat="1" applyFont="1" applyFill="1" applyBorder="1" applyAlignment="1">
      <alignment horizontal="center" vertical="center"/>
    </xf>
    <xf numFmtId="0" fontId="11" fillId="0" borderId="3" xfId="1" applyFont="1" applyFill="1" applyBorder="1" applyAlignment="1">
      <alignment horizontal="left" vertical="top" wrapText="1"/>
    </xf>
    <xf numFmtId="165" fontId="11" fillId="0" borderId="3" xfId="1" applyNumberFormat="1" applyFont="1" applyFill="1" applyBorder="1" applyAlignment="1" applyProtection="1">
      <alignment horizontal="center" vertical="center" wrapText="1"/>
      <protection locked="0"/>
    </xf>
    <xf numFmtId="165" fontId="6" fillId="0" borderId="7" xfId="1" applyNumberFormat="1" applyFont="1" applyFill="1" applyBorder="1" applyAlignment="1">
      <alignment horizontal="center" vertical="center"/>
    </xf>
    <xf numFmtId="165" fontId="7" fillId="5" borderId="3" xfId="3" applyNumberFormat="1" applyFont="1" applyFill="1" applyBorder="1" applyAlignment="1" applyProtection="1">
      <alignment horizontal="center" shrinkToFit="1"/>
    </xf>
    <xf numFmtId="165" fontId="7" fillId="0" borderId="3" xfId="1" applyNumberFormat="1" applyFont="1" applyFill="1" applyBorder="1" applyAlignment="1" applyProtection="1">
      <alignment horizontal="center" vertical="top" wrapText="1"/>
      <protection locked="0"/>
    </xf>
    <xf numFmtId="0" fontId="5" fillId="3" borderId="3" xfId="1" applyFont="1" applyFill="1" applyBorder="1" applyAlignment="1">
      <alignment vertical="center" wrapText="1"/>
    </xf>
    <xf numFmtId="49" fontId="6" fillId="5" borderId="3" xfId="1" applyNumberFormat="1" applyFont="1" applyFill="1" applyBorder="1" applyAlignment="1">
      <alignment horizontal="center" vertical="center" wrapText="1"/>
    </xf>
    <xf numFmtId="0" fontId="8" fillId="5" borderId="3" xfId="1" applyFont="1" applyFill="1" applyBorder="1" applyAlignment="1">
      <alignment horizontal="left" vertical="center" wrapText="1"/>
    </xf>
    <xf numFmtId="165" fontId="6" fillId="5" borderId="4" xfId="1" applyNumberFormat="1" applyFont="1" applyFill="1" applyBorder="1" applyAlignment="1">
      <alignment horizontal="center" vertical="center"/>
    </xf>
    <xf numFmtId="165" fontId="6" fillId="5" borderId="3" xfId="1" applyNumberFormat="1" applyFont="1" applyFill="1" applyBorder="1" applyAlignment="1">
      <alignment horizontal="center" vertical="center"/>
    </xf>
    <xf numFmtId="49" fontId="6" fillId="0" borderId="3" xfId="1" applyNumberFormat="1" applyFont="1" applyFill="1" applyBorder="1" applyAlignment="1">
      <alignment horizontal="center" vertical="center" wrapText="1"/>
    </xf>
    <xf numFmtId="165" fontId="4" fillId="0" borderId="4" xfId="1" applyNumberFormat="1" applyFont="1" applyFill="1" applyBorder="1" applyAlignment="1">
      <alignment horizontal="center" vertical="center"/>
    </xf>
    <xf numFmtId="165" fontId="4" fillId="5" borderId="3" xfId="1" applyNumberFormat="1" applyFont="1" applyFill="1" applyBorder="1" applyAlignment="1">
      <alignment horizontal="center" vertical="center"/>
    </xf>
    <xf numFmtId="165" fontId="4" fillId="0" borderId="5" xfId="1" applyNumberFormat="1" applyFont="1" applyFill="1" applyBorder="1" applyAlignment="1">
      <alignment horizontal="center" vertical="center"/>
    </xf>
    <xf numFmtId="0" fontId="6" fillId="0" borderId="3" xfId="1" applyFont="1" applyFill="1" applyBorder="1" applyAlignment="1">
      <alignment vertical="top" wrapText="1"/>
    </xf>
    <xf numFmtId="165" fontId="6" fillId="0" borderId="4" xfId="1" applyNumberFormat="1" applyFont="1" applyFill="1" applyBorder="1" applyAlignment="1">
      <alignment horizontal="center" vertical="center"/>
    </xf>
    <xf numFmtId="165" fontId="6" fillId="0" borderId="3" xfId="1" applyNumberFormat="1" applyFont="1" applyFill="1" applyBorder="1" applyAlignment="1">
      <alignment horizontal="center" vertical="center"/>
    </xf>
    <xf numFmtId="165" fontId="4" fillId="0" borderId="3" xfId="1" applyNumberFormat="1" applyFont="1" applyFill="1" applyBorder="1" applyAlignment="1">
      <alignment horizontal="center" vertical="center"/>
    </xf>
    <xf numFmtId="0" fontId="6" fillId="0" borderId="3" xfId="1" applyFont="1" applyFill="1" applyBorder="1" applyAlignment="1">
      <alignment vertical="top"/>
    </xf>
    <xf numFmtId="4" fontId="7" fillId="0" borderId="3" xfId="1" applyNumberFormat="1" applyFont="1" applyBorder="1" applyAlignment="1" applyProtection="1">
      <alignment horizontal="center" vertical="top" wrapText="1"/>
      <protection locked="0"/>
    </xf>
    <xf numFmtId="165" fontId="4" fillId="0" borderId="4" xfId="1" applyNumberFormat="1" applyFont="1" applyFill="1" applyBorder="1" applyAlignment="1">
      <alignment horizontal="center" vertical="top"/>
    </xf>
    <xf numFmtId="165" fontId="4" fillId="0" borderId="5" xfId="1" applyNumberFormat="1" applyFont="1" applyFill="1" applyBorder="1" applyAlignment="1">
      <alignment horizontal="center" vertical="top"/>
    </xf>
    <xf numFmtId="0" fontId="5" fillId="5" borderId="2" xfId="1" applyFont="1" applyFill="1" applyBorder="1" applyAlignment="1">
      <alignment vertical="center" wrapText="1"/>
    </xf>
    <xf numFmtId="49" fontId="13" fillId="5" borderId="3" xfId="1" applyNumberFormat="1" applyFont="1" applyFill="1" applyBorder="1" applyAlignment="1" applyProtection="1">
      <alignment horizontal="center" vertical="center"/>
      <protection locked="0"/>
    </xf>
    <xf numFmtId="0" fontId="13" fillId="0" borderId="3" xfId="1" applyFont="1" applyFill="1" applyBorder="1" applyAlignment="1" applyProtection="1">
      <alignment horizontal="left" vertical="top" wrapText="1"/>
      <protection locked="0"/>
    </xf>
    <xf numFmtId="49" fontId="7" fillId="5" borderId="3" xfId="1" applyNumberFormat="1" applyFont="1" applyFill="1" applyBorder="1" applyAlignment="1" applyProtection="1">
      <alignment horizontal="center" vertical="center"/>
      <protection locked="0"/>
    </xf>
    <xf numFmtId="0" fontId="7" fillId="5" borderId="3" xfId="1" applyFont="1" applyFill="1" applyBorder="1" applyAlignment="1" applyProtection="1">
      <alignment horizontal="left" vertical="top" wrapText="1"/>
      <protection locked="0"/>
    </xf>
    <xf numFmtId="165" fontId="7" fillId="5" borderId="3" xfId="1" applyNumberFormat="1" applyFont="1" applyFill="1" applyBorder="1" applyAlignment="1" applyProtection="1">
      <alignment horizontal="center" vertical="center" wrapText="1"/>
      <protection locked="0"/>
    </xf>
    <xf numFmtId="165" fontId="4" fillId="5" borderId="7" xfId="1" applyNumberFormat="1" applyFont="1" applyFill="1" applyBorder="1" applyAlignment="1">
      <alignment horizontal="center" vertical="center"/>
    </xf>
    <xf numFmtId="0" fontId="1" fillId="5" borderId="0" xfId="1" applyFill="1"/>
    <xf numFmtId="49" fontId="11" fillId="5" borderId="3" xfId="1" applyNumberFormat="1" applyFont="1" applyFill="1" applyBorder="1" applyAlignment="1" applyProtection="1">
      <alignment horizontal="center" vertical="center"/>
      <protection locked="0"/>
    </xf>
    <xf numFmtId="0" fontId="11" fillId="5" borderId="3" xfId="1" applyFont="1" applyFill="1" applyBorder="1" applyAlignment="1" applyProtection="1">
      <alignment vertical="top" wrapText="1"/>
      <protection locked="0"/>
    </xf>
    <xf numFmtId="165" fontId="11" fillId="5" borderId="3" xfId="1" applyNumberFormat="1" applyFont="1" applyFill="1" applyBorder="1" applyAlignment="1" applyProtection="1">
      <alignment horizontal="center" vertical="center" wrapText="1"/>
      <protection locked="0"/>
    </xf>
    <xf numFmtId="165" fontId="6" fillId="5" borderId="7" xfId="1" applyNumberFormat="1" applyFont="1" applyFill="1" applyBorder="1" applyAlignment="1">
      <alignment horizontal="center" vertical="center"/>
    </xf>
    <xf numFmtId="165" fontId="7" fillId="0" borderId="3" xfId="1" applyNumberFormat="1" applyFont="1" applyBorder="1" applyAlignment="1" applyProtection="1">
      <alignment horizontal="center" vertical="top" wrapText="1"/>
      <protection locked="0"/>
    </xf>
    <xf numFmtId="165" fontId="7" fillId="5" borderId="3" xfId="1" applyNumberFormat="1" applyFont="1" applyFill="1" applyBorder="1" applyAlignment="1" applyProtection="1">
      <alignment horizontal="center" vertical="top" wrapText="1"/>
      <protection locked="0"/>
    </xf>
    <xf numFmtId="165" fontId="1" fillId="5" borderId="3" xfId="1" applyNumberFormat="1" applyFont="1" applyFill="1" applyBorder="1" applyAlignment="1">
      <alignment horizontal="center" vertical="center"/>
    </xf>
    <xf numFmtId="49" fontId="13" fillId="5" borderId="3" xfId="1" applyNumberFormat="1" applyFont="1" applyFill="1" applyBorder="1" applyAlignment="1" applyProtection="1">
      <alignment horizontal="center" vertical="center" wrapText="1"/>
      <protection locked="0"/>
    </xf>
    <xf numFmtId="166" fontId="11" fillId="0" borderId="3" xfId="1" applyNumberFormat="1" applyFont="1" applyFill="1" applyBorder="1" applyAlignment="1" applyProtection="1">
      <alignment horizontal="center" vertical="center" wrapText="1"/>
      <protection locked="0"/>
    </xf>
    <xf numFmtId="166" fontId="6" fillId="0" borderId="7" xfId="1" applyNumberFormat="1" applyFont="1" applyFill="1" applyBorder="1" applyAlignment="1">
      <alignment horizontal="center" vertical="center"/>
    </xf>
    <xf numFmtId="0" fontId="14" fillId="0" borderId="0" xfId="1" applyFont="1"/>
    <xf numFmtId="49" fontId="15" fillId="0" borderId="3" xfId="1" applyNumberFormat="1" applyFont="1" applyFill="1" applyBorder="1" applyAlignment="1" applyProtection="1">
      <alignment horizontal="center" vertical="center" wrapText="1"/>
      <protection locked="0"/>
    </xf>
    <xf numFmtId="0" fontId="7" fillId="0" borderId="3" xfId="1" applyFont="1" applyFill="1" applyBorder="1" applyAlignment="1" applyProtection="1">
      <alignment horizontal="left" vertical="top" wrapText="1"/>
      <protection locked="0"/>
    </xf>
    <xf numFmtId="166" fontId="7" fillId="0" borderId="3" xfId="1" applyNumberFormat="1" applyFont="1" applyFill="1" applyBorder="1" applyAlignment="1" applyProtection="1">
      <alignment horizontal="center" vertical="center" wrapText="1"/>
      <protection locked="0"/>
    </xf>
    <xf numFmtId="166" fontId="4" fillId="0" borderId="7" xfId="1" applyNumberFormat="1" applyFont="1" applyFill="1" applyBorder="1" applyAlignment="1">
      <alignment horizontal="center" vertical="center"/>
    </xf>
    <xf numFmtId="164" fontId="4" fillId="0" borderId="7" xfId="1" applyNumberFormat="1" applyFont="1" applyFill="1" applyBorder="1" applyAlignment="1">
      <alignment horizontal="center" vertical="center"/>
    </xf>
    <xf numFmtId="0" fontId="11" fillId="0" borderId="3" xfId="1" applyFont="1" applyFill="1" applyBorder="1" applyAlignment="1" applyProtection="1">
      <alignment vertical="top" wrapText="1"/>
      <protection locked="0"/>
    </xf>
    <xf numFmtId="0" fontId="16" fillId="3" borderId="3" xfId="1" applyFont="1" applyFill="1" applyBorder="1" applyAlignment="1">
      <alignment vertical="center" wrapText="1"/>
    </xf>
    <xf numFmtId="0" fontId="5" fillId="0" borderId="3" xfId="1" applyFont="1" applyFill="1" applyBorder="1" applyAlignment="1">
      <alignment vertical="center" wrapText="1"/>
    </xf>
    <xf numFmtId="0" fontId="13" fillId="5" borderId="3" xfId="1" applyFont="1" applyFill="1" applyBorder="1" applyAlignment="1" applyProtection="1">
      <alignment horizontal="left" vertical="center" wrapText="1"/>
      <protection locked="0"/>
    </xf>
    <xf numFmtId="49" fontId="7" fillId="5" borderId="3" xfId="1" applyNumberFormat="1" applyFont="1" applyFill="1" applyBorder="1" applyAlignment="1" applyProtection="1">
      <alignment horizontal="center" vertical="center" wrapText="1"/>
      <protection locked="0"/>
    </xf>
    <xf numFmtId="165" fontId="17" fillId="5" borderId="3" xfId="1" applyNumberFormat="1" applyFont="1" applyFill="1" applyBorder="1" applyAlignment="1">
      <alignment horizontal="center" vertical="center"/>
    </xf>
    <xf numFmtId="0" fontId="13" fillId="0" borderId="3" xfId="1" applyFont="1" applyFill="1" applyBorder="1" applyAlignment="1" applyProtection="1">
      <alignment horizontal="left" vertical="center" wrapText="1"/>
      <protection locked="0"/>
    </xf>
    <xf numFmtId="165" fontId="4" fillId="0" borderId="3" xfId="1" applyNumberFormat="1" applyFont="1" applyFill="1" applyBorder="1" applyAlignment="1">
      <alignment horizontal="center" vertical="top"/>
    </xf>
    <xf numFmtId="165" fontId="11" fillId="0" borderId="3" xfId="1" applyNumberFormat="1" applyFont="1" applyFill="1" applyBorder="1" applyAlignment="1" applyProtection="1">
      <alignment horizontal="center" vertical="top" wrapText="1"/>
      <protection locked="0"/>
    </xf>
    <xf numFmtId="165" fontId="6" fillId="0" borderId="3" xfId="1" applyNumberFormat="1" applyFont="1" applyFill="1" applyBorder="1" applyAlignment="1">
      <alignment horizontal="center" vertical="top"/>
    </xf>
    <xf numFmtId="169" fontId="6" fillId="3" borderId="3" xfId="1" applyNumberFormat="1" applyFont="1" applyFill="1" applyBorder="1" applyAlignment="1">
      <alignment horizontal="center" vertical="center"/>
    </xf>
    <xf numFmtId="169" fontId="4" fillId="0" borderId="7" xfId="1" applyNumberFormat="1" applyFont="1" applyFill="1" applyBorder="1" applyAlignment="1">
      <alignment horizontal="center" vertical="center"/>
    </xf>
    <xf numFmtId="0" fontId="1" fillId="0" borderId="3" xfId="1" applyFont="1" applyFill="1" applyBorder="1" applyAlignment="1">
      <alignment horizontal="left" vertical="top" wrapText="1"/>
    </xf>
    <xf numFmtId="49" fontId="6" fillId="6" borderId="3" xfId="1" applyNumberFormat="1" applyFont="1" applyFill="1" applyBorder="1" applyAlignment="1">
      <alignment horizontal="center" vertical="center"/>
    </xf>
    <xf numFmtId="0" fontId="6" fillId="6" borderId="3" xfId="1" applyFont="1" applyFill="1" applyBorder="1" applyAlignment="1">
      <alignment vertical="center" wrapText="1"/>
    </xf>
    <xf numFmtId="165" fontId="6" fillId="6" borderId="3" xfId="1" applyNumberFormat="1" applyFont="1" applyFill="1" applyBorder="1" applyAlignment="1">
      <alignment horizontal="center" vertical="center"/>
    </xf>
    <xf numFmtId="169" fontId="6" fillId="6" borderId="3" xfId="1" applyNumberFormat="1" applyFont="1" applyFill="1" applyBorder="1" applyAlignment="1">
      <alignment horizontal="center" vertical="center"/>
    </xf>
    <xf numFmtId="0" fontId="5" fillId="6" borderId="3" xfId="1" applyFont="1" applyFill="1" applyBorder="1" applyAlignment="1">
      <alignment vertical="center" wrapText="1"/>
    </xf>
    <xf numFmtId="0" fontId="1" fillId="6" borderId="0" xfId="1" applyFill="1"/>
    <xf numFmtId="49" fontId="6" fillId="5" borderId="3" xfId="1" applyNumberFormat="1" applyFont="1" applyFill="1" applyBorder="1" applyAlignment="1">
      <alignment horizontal="center" vertical="center"/>
    </xf>
    <xf numFmtId="0" fontId="8" fillId="5" borderId="3" xfId="1" applyFont="1" applyFill="1" applyBorder="1" applyAlignment="1">
      <alignment vertical="center" wrapText="1"/>
    </xf>
    <xf numFmtId="169" fontId="6" fillId="5" borderId="7" xfId="1" applyNumberFormat="1" applyFont="1" applyFill="1" applyBorder="1" applyAlignment="1">
      <alignment horizontal="center" vertical="center"/>
    </xf>
    <xf numFmtId="49" fontId="6" fillId="0" borderId="3" xfId="1" applyNumberFormat="1" applyFont="1" applyFill="1" applyBorder="1" applyAlignment="1">
      <alignment horizontal="center" vertical="center"/>
    </xf>
    <xf numFmtId="0" fontId="5" fillId="0" borderId="2" xfId="1" applyFont="1" applyFill="1" applyBorder="1" applyAlignment="1">
      <alignment vertical="center" wrapText="1"/>
    </xf>
    <xf numFmtId="169" fontId="6" fillId="0" borderId="7" xfId="1" applyNumberFormat="1" applyFont="1" applyFill="1" applyBorder="1" applyAlignment="1">
      <alignment horizontal="center" vertical="center"/>
    </xf>
    <xf numFmtId="49" fontId="18" fillId="7" borderId="3" xfId="1" applyNumberFormat="1" applyFont="1" applyFill="1" applyBorder="1" applyAlignment="1">
      <alignment horizontal="center" vertical="center"/>
    </xf>
    <xf numFmtId="0" fontId="6" fillId="7" borderId="3" xfId="1" applyFont="1" applyFill="1" applyBorder="1" applyAlignment="1">
      <alignment vertical="center" wrapText="1"/>
    </xf>
    <xf numFmtId="165" fontId="6" fillId="7" borderId="3" xfId="1" applyNumberFormat="1" applyFont="1" applyFill="1" applyBorder="1" applyAlignment="1">
      <alignment horizontal="center" vertical="center"/>
    </xf>
    <xf numFmtId="169" fontId="6" fillId="7" borderId="3" xfId="1" applyNumberFormat="1" applyFont="1" applyFill="1" applyBorder="1" applyAlignment="1">
      <alignment horizontal="center" vertical="center"/>
    </xf>
    <xf numFmtId="0" fontId="1" fillId="7" borderId="3" xfId="1" applyFill="1" applyBorder="1"/>
    <xf numFmtId="0" fontId="1" fillId="7" borderId="0" xfId="1" applyFill="1"/>
    <xf numFmtId="49" fontId="4" fillId="5" borderId="3" xfId="1" applyNumberFormat="1" applyFont="1" applyFill="1" applyBorder="1" applyAlignment="1">
      <alignment horizontal="center" vertical="center"/>
    </xf>
    <xf numFmtId="0" fontId="4" fillId="5" borderId="3" xfId="1" applyFont="1" applyFill="1" applyBorder="1" applyAlignment="1">
      <alignment vertical="top"/>
    </xf>
    <xf numFmtId="169" fontId="4" fillId="5" borderId="7" xfId="1" applyNumberFormat="1" applyFont="1" applyFill="1" applyBorder="1" applyAlignment="1">
      <alignment horizontal="center" vertical="center"/>
    </xf>
    <xf numFmtId="0" fontId="11" fillId="5" borderId="3" xfId="1" applyFont="1" applyFill="1" applyBorder="1" applyAlignment="1">
      <alignment horizontal="left" vertical="top" wrapText="1"/>
    </xf>
    <xf numFmtId="49" fontId="18" fillId="7" borderId="3" xfId="1" applyNumberFormat="1" applyFont="1" applyFill="1" applyBorder="1" applyAlignment="1">
      <alignment horizontal="center" vertical="center" wrapText="1"/>
    </xf>
    <xf numFmtId="0" fontId="5" fillId="7" borderId="3" xfId="1" applyFont="1" applyFill="1" applyBorder="1" applyAlignment="1">
      <alignment vertical="center" wrapText="1"/>
    </xf>
    <xf numFmtId="49" fontId="4" fillId="5" borderId="3" xfId="1" applyNumberFormat="1" applyFont="1" applyFill="1" applyBorder="1" applyAlignment="1">
      <alignment vertical="center"/>
    </xf>
    <xf numFmtId="165" fontId="4" fillId="8" borderId="3" xfId="1" applyNumberFormat="1" applyFont="1" applyFill="1" applyBorder="1" applyAlignment="1">
      <alignment horizontal="center" vertical="center"/>
    </xf>
    <xf numFmtId="0" fontId="11" fillId="7" borderId="3" xfId="1" applyFont="1" applyFill="1" applyBorder="1" applyAlignment="1">
      <alignment vertical="center" wrapText="1"/>
    </xf>
    <xf numFmtId="0" fontId="5" fillId="7" borderId="3" xfId="1" applyFont="1" applyFill="1" applyBorder="1" applyAlignment="1">
      <alignment vertical="top" wrapText="1"/>
    </xf>
    <xf numFmtId="49" fontId="6" fillId="0" borderId="3" xfId="1" applyNumberFormat="1" applyFont="1" applyFill="1" applyBorder="1"/>
    <xf numFmtId="0" fontId="4" fillId="0" borderId="3" xfId="1" applyFont="1" applyFill="1" applyBorder="1"/>
    <xf numFmtId="0" fontId="11" fillId="0" borderId="3" xfId="1" applyFont="1" applyFill="1" applyBorder="1" applyAlignment="1">
      <alignment horizontal="left" wrapText="1"/>
    </xf>
    <xf numFmtId="49" fontId="6" fillId="7" borderId="3" xfId="1" applyNumberFormat="1" applyFont="1" applyFill="1" applyBorder="1" applyAlignment="1">
      <alignment horizontal="center" vertical="center"/>
    </xf>
    <xf numFmtId="165" fontId="18" fillId="7" borderId="7" xfId="1" applyNumberFormat="1" applyFont="1" applyFill="1" applyBorder="1" applyAlignment="1">
      <alignment horizontal="center" vertical="center"/>
    </xf>
    <xf numFmtId="165" fontId="18" fillId="5" borderId="7" xfId="1" applyNumberFormat="1" applyFont="1" applyFill="1" applyBorder="1" applyAlignment="1">
      <alignment horizontal="center" vertical="center"/>
    </xf>
    <xf numFmtId="0" fontId="1" fillId="5" borderId="2" xfId="1" applyFill="1" applyBorder="1"/>
    <xf numFmtId="49" fontId="1" fillId="5" borderId="3" xfId="1" applyNumberFormat="1" applyFont="1" applyFill="1" applyBorder="1" applyAlignment="1">
      <alignment vertical="center"/>
    </xf>
    <xf numFmtId="4" fontId="7" fillId="5" borderId="4" xfId="1" applyNumberFormat="1" applyFont="1" applyFill="1" applyBorder="1" applyAlignment="1">
      <alignment horizontal="center" vertical="top"/>
    </xf>
    <xf numFmtId="49" fontId="11" fillId="7" borderId="3" xfId="1" applyNumberFormat="1" applyFont="1" applyFill="1" applyBorder="1" applyAlignment="1">
      <alignment horizontal="center" vertical="center"/>
    </xf>
    <xf numFmtId="165" fontId="6" fillId="7" borderId="7" xfId="1" applyNumberFormat="1" applyFont="1" applyFill="1" applyBorder="1" applyAlignment="1">
      <alignment horizontal="center" vertical="center"/>
    </xf>
    <xf numFmtId="0" fontId="7" fillId="7" borderId="4" xfId="1" applyFont="1" applyFill="1" applyBorder="1" applyAlignment="1">
      <alignment horizontal="left" vertical="top" wrapText="1"/>
    </xf>
    <xf numFmtId="165" fontId="7" fillId="5" borderId="3" xfId="1" applyNumberFormat="1" applyFont="1" applyFill="1" applyBorder="1" applyAlignment="1">
      <alignment horizontal="center" vertical="top"/>
    </xf>
    <xf numFmtId="0" fontId="7" fillId="5" borderId="4" xfId="1" applyFont="1" applyFill="1" applyBorder="1" applyAlignment="1">
      <alignment horizontal="left" vertical="top" wrapText="1"/>
    </xf>
    <xf numFmtId="0" fontId="4" fillId="5" borderId="3" xfId="1" applyFont="1" applyFill="1" applyBorder="1" applyAlignment="1">
      <alignment vertical="center"/>
    </xf>
    <xf numFmtId="165" fontId="7" fillId="5" borderId="4" xfId="1" applyNumberFormat="1" applyFont="1" applyFill="1" applyBorder="1" applyAlignment="1">
      <alignment horizontal="center" vertical="top"/>
    </xf>
    <xf numFmtId="166" fontId="6" fillId="3" borderId="3" xfId="1" applyNumberFormat="1" applyFont="1" applyFill="1" applyBorder="1" applyAlignment="1">
      <alignment horizontal="center" vertical="center"/>
    </xf>
    <xf numFmtId="166" fontId="4" fillId="0" borderId="3" xfId="1" applyNumberFormat="1" applyFont="1" applyFill="1" applyBorder="1" applyAlignment="1">
      <alignment horizontal="center" vertical="center"/>
    </xf>
    <xf numFmtId="164" fontId="6" fillId="0" borderId="3" xfId="1" applyNumberFormat="1" applyFont="1" applyFill="1" applyBorder="1" applyAlignment="1">
      <alignment horizontal="center" vertical="center"/>
    </xf>
    <xf numFmtId="0" fontId="13" fillId="5" borderId="3" xfId="1" applyFont="1" applyFill="1" applyBorder="1" applyAlignment="1">
      <alignment vertical="center" wrapText="1"/>
    </xf>
    <xf numFmtId="165" fontId="4" fillId="5" borderId="3" xfId="1" applyNumberFormat="1" applyFont="1" applyFill="1" applyBorder="1" applyAlignment="1">
      <alignment horizontal="center" vertical="top"/>
    </xf>
    <xf numFmtId="0" fontId="6" fillId="5" borderId="3" xfId="1" applyFont="1" applyFill="1" applyBorder="1" applyAlignment="1">
      <alignment vertical="top" wrapText="1"/>
    </xf>
    <xf numFmtId="165" fontId="6" fillId="5" borderId="3" xfId="1" applyNumberFormat="1" applyFont="1" applyFill="1" applyBorder="1" applyAlignment="1">
      <alignment horizontal="center" vertical="top"/>
    </xf>
    <xf numFmtId="0" fontId="6" fillId="5" borderId="3" xfId="1" applyFont="1" applyFill="1" applyBorder="1" applyAlignment="1">
      <alignment vertical="top"/>
    </xf>
    <xf numFmtId="49" fontId="6" fillId="6" borderId="3" xfId="1" applyNumberFormat="1" applyFont="1" applyFill="1" applyBorder="1" applyAlignment="1">
      <alignment horizontal="center" vertical="center" wrapText="1"/>
    </xf>
    <xf numFmtId="0" fontId="4" fillId="6" borderId="3" xfId="1" applyFont="1" applyFill="1" applyBorder="1" applyAlignment="1"/>
    <xf numFmtId="49" fontId="6" fillId="0" borderId="4" xfId="1" applyNumberFormat="1" applyFont="1" applyFill="1" applyBorder="1" applyAlignment="1">
      <alignment horizontal="center" vertical="center" wrapText="1"/>
    </xf>
    <xf numFmtId="0" fontId="8" fillId="5" borderId="3" xfId="1" applyFont="1" applyFill="1" applyBorder="1" applyAlignment="1">
      <alignment vertical="top" wrapText="1"/>
    </xf>
    <xf numFmtId="0" fontId="4" fillId="5" borderId="2" xfId="1" applyFont="1" applyFill="1" applyBorder="1" applyAlignment="1"/>
    <xf numFmtId="49" fontId="6" fillId="5" borderId="4" xfId="1" applyNumberFormat="1" applyFont="1" applyFill="1" applyBorder="1" applyAlignment="1">
      <alignment horizontal="center" vertical="center"/>
    </xf>
    <xf numFmtId="0" fontId="4" fillId="5" borderId="4" xfId="1" applyFont="1" applyFill="1" applyBorder="1" applyAlignment="1">
      <alignment vertical="top"/>
    </xf>
    <xf numFmtId="165" fontId="4" fillId="5" borderId="4" xfId="1" applyNumberFormat="1" applyFont="1" applyFill="1" applyBorder="1" applyAlignment="1">
      <alignment horizontal="center" vertical="center"/>
    </xf>
    <xf numFmtId="165" fontId="4" fillId="5" borderId="2" xfId="1" applyNumberFormat="1" applyFont="1" applyFill="1" applyBorder="1" applyAlignment="1">
      <alignment horizontal="center" vertical="center"/>
    </xf>
    <xf numFmtId="165" fontId="4" fillId="5" borderId="7" xfId="1" applyNumberFormat="1" applyFont="1" applyFill="1" applyBorder="1" applyAlignment="1">
      <alignment horizontal="center" vertical="top"/>
    </xf>
    <xf numFmtId="49" fontId="6" fillId="9" borderId="2" xfId="1" applyNumberFormat="1" applyFont="1" applyFill="1" applyBorder="1" applyAlignment="1">
      <alignment horizontal="center" vertical="center"/>
    </xf>
    <xf numFmtId="0" fontId="6" fillId="9" borderId="2" xfId="1" applyFont="1" applyFill="1" applyBorder="1" applyAlignment="1">
      <alignment horizontal="left" vertical="top" wrapText="1"/>
    </xf>
    <xf numFmtId="165" fontId="11" fillId="9" borderId="3" xfId="1" applyNumberFormat="1" applyFont="1" applyFill="1" applyBorder="1" applyAlignment="1" applyProtection="1">
      <alignment horizontal="center" vertical="center" wrapText="1"/>
      <protection locked="0"/>
    </xf>
    <xf numFmtId="0" fontId="7" fillId="9" borderId="4" xfId="1" applyFont="1" applyFill="1" applyBorder="1" applyAlignment="1">
      <alignment horizontal="left" vertical="top" wrapText="1"/>
    </xf>
    <xf numFmtId="49" fontId="4" fillId="5" borderId="2" xfId="1" applyNumberFormat="1" applyFont="1" applyFill="1" applyBorder="1" applyAlignment="1">
      <alignment vertical="center"/>
    </xf>
    <xf numFmtId="0" fontId="8" fillId="5" borderId="2" xfId="1" applyFont="1" applyFill="1" applyBorder="1" applyAlignment="1">
      <alignment vertical="center" wrapText="1"/>
    </xf>
    <xf numFmtId="4" fontId="7" fillId="0" borderId="3" xfId="1" applyNumberFormat="1" applyFont="1" applyBorder="1" applyAlignment="1" applyProtection="1">
      <alignment horizontal="center" vertical="center" wrapText="1"/>
      <protection locked="0"/>
    </xf>
    <xf numFmtId="165" fontId="19" fillId="5" borderId="3" xfId="1" applyNumberFormat="1" applyFont="1" applyFill="1" applyBorder="1" applyAlignment="1">
      <alignment horizontal="center" vertical="top"/>
    </xf>
    <xf numFmtId="0" fontId="4" fillId="5" borderId="3" xfId="1" applyFont="1" applyFill="1" applyBorder="1" applyAlignment="1">
      <alignment horizontal="left" vertical="top"/>
    </xf>
    <xf numFmtId="0" fontId="13" fillId="0" borderId="3" xfId="1" applyFont="1" applyFill="1" applyBorder="1" applyAlignment="1">
      <alignment vertical="top" wrapText="1"/>
    </xf>
    <xf numFmtId="166" fontId="6" fillId="5" borderId="3" xfId="1" applyNumberFormat="1" applyFont="1" applyFill="1" applyBorder="1" applyAlignment="1">
      <alignment horizontal="center" vertical="center"/>
    </xf>
    <xf numFmtId="166" fontId="6" fillId="5" borderId="7" xfId="1" applyNumberFormat="1" applyFont="1" applyFill="1" applyBorder="1" applyAlignment="1">
      <alignment horizontal="center" vertical="center"/>
    </xf>
    <xf numFmtId="0" fontId="5" fillId="5" borderId="3" xfId="1" applyFont="1" applyFill="1" applyBorder="1" applyAlignment="1">
      <alignment vertical="center" wrapText="1"/>
    </xf>
    <xf numFmtId="166" fontId="6" fillId="0" borderId="3" xfId="1" applyNumberFormat="1" applyFont="1" applyFill="1" applyBorder="1" applyAlignment="1">
      <alignment horizontal="center" vertical="center"/>
    </xf>
    <xf numFmtId="0" fontId="6" fillId="6" borderId="3" xfId="1" applyFont="1" applyFill="1" applyBorder="1" applyAlignment="1">
      <alignment horizontal="left" vertical="center" wrapText="1"/>
    </xf>
    <xf numFmtId="0" fontId="5" fillId="6" borderId="5" xfId="1" applyFont="1" applyFill="1" applyBorder="1" applyAlignment="1">
      <alignment vertical="top" wrapText="1"/>
    </xf>
    <xf numFmtId="49" fontId="11" fillId="9" borderId="3" xfId="1" applyNumberFormat="1" applyFont="1" applyFill="1" applyBorder="1" applyAlignment="1" applyProtection="1">
      <alignment horizontal="center" vertical="center" wrapText="1"/>
      <protection locked="0"/>
    </xf>
    <xf numFmtId="0" fontId="6" fillId="9" borderId="3" xfId="1" applyFont="1" applyFill="1" applyBorder="1" applyAlignment="1">
      <alignment vertical="top" wrapText="1"/>
    </xf>
    <xf numFmtId="165" fontId="6" fillId="9" borderId="3" xfId="1" applyNumberFormat="1" applyFont="1" applyFill="1" applyBorder="1" applyAlignment="1">
      <alignment horizontal="center" vertical="center"/>
    </xf>
    <xf numFmtId="2" fontId="7" fillId="9" borderId="2" xfId="1" applyNumberFormat="1" applyFont="1" applyFill="1" applyBorder="1" applyAlignment="1" applyProtection="1">
      <alignment horizontal="left" vertical="top" wrapText="1"/>
      <protection locked="0"/>
    </xf>
    <xf numFmtId="0" fontId="1" fillId="9" borderId="0" xfId="1" applyFill="1"/>
    <xf numFmtId="49" fontId="6" fillId="3" borderId="3" xfId="1" applyNumberFormat="1" applyFont="1" applyFill="1" applyBorder="1" applyAlignment="1">
      <alignment horizontal="center" vertical="center"/>
    </xf>
    <xf numFmtId="0" fontId="6" fillId="3" borderId="3" xfId="1" applyFont="1" applyFill="1" applyBorder="1" applyAlignment="1">
      <alignment vertical="top" wrapText="1"/>
    </xf>
    <xf numFmtId="0" fontId="1" fillId="3" borderId="4" xfId="1" applyFill="1" applyBorder="1" applyAlignment="1">
      <alignment horizontal="left" wrapText="1"/>
    </xf>
    <xf numFmtId="0" fontId="14" fillId="6" borderId="3" xfId="1" applyFont="1" applyFill="1" applyBorder="1" applyAlignment="1"/>
    <xf numFmtId="0" fontId="1" fillId="3" borderId="3" xfId="1" applyFill="1" applyBorder="1" applyAlignment="1">
      <alignment vertical="top" wrapText="1"/>
    </xf>
    <xf numFmtId="0" fontId="8" fillId="0" borderId="3" xfId="1" applyFont="1" applyFill="1" applyBorder="1" applyAlignment="1">
      <alignment horizontal="left" vertical="center" wrapText="1"/>
    </xf>
    <xf numFmtId="166" fontId="20" fillId="0" borderId="3" xfId="1" applyNumberFormat="1" applyFont="1" applyFill="1" applyBorder="1" applyAlignment="1">
      <alignment horizontal="center" vertical="center"/>
    </xf>
    <xf numFmtId="166" fontId="20" fillId="5" borderId="3" xfId="1" applyNumberFormat="1" applyFont="1" applyFill="1" applyBorder="1" applyAlignment="1">
      <alignment horizontal="center" vertical="center"/>
    </xf>
    <xf numFmtId="0" fontId="4" fillId="0" borderId="3" xfId="1" applyFont="1" applyFill="1" applyBorder="1" applyAlignment="1">
      <alignment horizontal="left" vertical="center"/>
    </xf>
    <xf numFmtId="166" fontId="4" fillId="5" borderId="3" xfId="1" applyNumberFormat="1" applyFont="1" applyFill="1" applyBorder="1" applyAlignment="1">
      <alignment horizontal="center" vertical="center"/>
    </xf>
    <xf numFmtId="0" fontId="6" fillId="0" borderId="3" xfId="1" applyFont="1" applyFill="1" applyBorder="1" applyAlignment="1">
      <alignment horizontal="left" vertical="center" wrapText="1"/>
    </xf>
    <xf numFmtId="166" fontId="18" fillId="5" borderId="3" xfId="1" applyNumberFormat="1" applyFont="1" applyFill="1" applyBorder="1" applyAlignment="1">
      <alignment horizontal="center" vertical="center"/>
    </xf>
    <xf numFmtId="0" fontId="6" fillId="0" borderId="3" xfId="1" applyFont="1" applyFill="1" applyBorder="1" applyAlignment="1">
      <alignment horizontal="left" vertical="center"/>
    </xf>
    <xf numFmtId="0" fontId="1" fillId="3" borderId="4" xfId="1" applyFill="1" applyBorder="1" applyAlignment="1">
      <alignment vertical="top" wrapText="1"/>
    </xf>
    <xf numFmtId="0" fontId="6" fillId="6" borderId="4" xfId="1" applyFont="1" applyFill="1" applyBorder="1" applyAlignment="1">
      <alignment horizontal="left" vertical="center" wrapText="1"/>
    </xf>
    <xf numFmtId="165" fontId="6" fillId="6" borderId="4" xfId="1" applyNumberFormat="1" applyFont="1" applyFill="1" applyBorder="1" applyAlignment="1">
      <alignment horizontal="center" vertical="center"/>
    </xf>
    <xf numFmtId="0" fontId="1" fillId="6" borderId="4" xfId="1" applyFill="1" applyBorder="1" applyAlignment="1">
      <alignment vertical="top" wrapText="1"/>
    </xf>
    <xf numFmtId="0" fontId="13" fillId="0" borderId="4" xfId="1" applyFont="1" applyFill="1" applyBorder="1" applyAlignment="1">
      <alignment vertical="center" wrapText="1"/>
    </xf>
    <xf numFmtId="4" fontId="7" fillId="5" borderId="3" xfId="1" applyNumberFormat="1" applyFont="1" applyFill="1" applyBorder="1" applyAlignment="1" applyProtection="1">
      <alignment horizontal="center" vertical="center" wrapText="1"/>
      <protection locked="0"/>
    </xf>
    <xf numFmtId="4" fontId="7" fillId="0" borderId="3" xfId="1" applyNumberFormat="1" applyFont="1" applyFill="1" applyBorder="1" applyAlignment="1" applyProtection="1">
      <alignment horizontal="center" vertical="center" wrapText="1"/>
      <protection locked="0"/>
    </xf>
    <xf numFmtId="0" fontId="4" fillId="5" borderId="2" xfId="1" applyFont="1" applyFill="1" applyBorder="1" applyAlignment="1">
      <alignment vertical="top"/>
    </xf>
    <xf numFmtId="165" fontId="4" fillId="5" borderId="2" xfId="1" applyNumberFormat="1" applyFont="1" applyFill="1" applyBorder="1" applyAlignment="1">
      <alignment horizontal="center" vertical="top"/>
    </xf>
    <xf numFmtId="0" fontId="4" fillId="5" borderId="3" xfId="1" applyFont="1" applyFill="1" applyBorder="1" applyAlignment="1">
      <alignment horizontal="left" vertical="center"/>
    </xf>
    <xf numFmtId="4" fontId="21" fillId="5" borderId="3" xfId="1" applyNumberFormat="1" applyFont="1" applyFill="1" applyBorder="1" applyAlignment="1" applyProtection="1">
      <alignment horizontal="center" vertical="center" wrapText="1"/>
      <protection locked="0"/>
    </xf>
    <xf numFmtId="0" fontId="6" fillId="9" borderId="2" xfId="1" applyFont="1" applyFill="1" applyBorder="1" applyAlignment="1">
      <alignment vertical="top" wrapText="1"/>
    </xf>
    <xf numFmtId="166" fontId="6" fillId="9" borderId="3" xfId="1" applyNumberFormat="1" applyFont="1" applyFill="1" applyBorder="1" applyAlignment="1">
      <alignment horizontal="center" vertical="center"/>
    </xf>
    <xf numFmtId="0" fontId="7" fillId="9" borderId="3" xfId="1" applyFont="1" applyFill="1" applyBorder="1" applyAlignment="1">
      <alignment horizontal="left" vertical="top" wrapText="1"/>
    </xf>
    <xf numFmtId="0" fontId="6" fillId="3" borderId="3" xfId="1" applyFont="1" applyFill="1" applyBorder="1" applyAlignment="1">
      <alignment horizontal="left" vertical="center"/>
    </xf>
    <xf numFmtId="0" fontId="5" fillId="3" borderId="3" xfId="1" applyFont="1" applyFill="1" applyBorder="1" applyAlignment="1">
      <alignment vertical="top" wrapText="1"/>
    </xf>
    <xf numFmtId="165" fontId="5" fillId="0" borderId="3" xfId="1" applyNumberFormat="1" applyFont="1" applyFill="1" applyBorder="1" applyAlignment="1">
      <alignment vertical="top" wrapText="1"/>
    </xf>
    <xf numFmtId="0" fontId="5" fillId="0" borderId="3" xfId="1" applyFont="1" applyFill="1" applyBorder="1" applyAlignment="1">
      <alignment vertical="top" wrapText="1"/>
    </xf>
    <xf numFmtId="0" fontId="6" fillId="6" borderId="3" xfId="1" applyFont="1" applyFill="1" applyBorder="1" applyAlignment="1">
      <alignment horizontal="left" vertical="center"/>
    </xf>
    <xf numFmtId="0" fontId="5" fillId="6" borderId="3" xfId="1" applyFont="1" applyFill="1" applyBorder="1" applyAlignment="1">
      <alignment vertical="top" wrapText="1"/>
    </xf>
    <xf numFmtId="49" fontId="8" fillId="5" borderId="3" xfId="1" applyNumberFormat="1" applyFont="1" applyFill="1" applyBorder="1" applyAlignment="1">
      <alignment horizontal="center" vertical="center"/>
    </xf>
    <xf numFmtId="0" fontId="8" fillId="5" borderId="4" xfId="1" applyFont="1" applyFill="1" applyBorder="1" applyAlignment="1">
      <alignment vertical="top" wrapText="1"/>
    </xf>
    <xf numFmtId="165" fontId="9" fillId="5" borderId="3" xfId="1" applyNumberFormat="1" applyFont="1" applyFill="1" applyBorder="1" applyAlignment="1" applyProtection="1">
      <alignment horizontal="center" vertical="center" wrapText="1"/>
      <protection locked="0"/>
    </xf>
    <xf numFmtId="165" fontId="9" fillId="5" borderId="7" xfId="1" applyNumberFormat="1" applyFont="1" applyFill="1" applyBorder="1" applyAlignment="1" applyProtection="1">
      <alignment horizontal="center" vertical="center" wrapText="1"/>
      <protection locked="0"/>
    </xf>
    <xf numFmtId="165" fontId="7" fillId="0" borderId="10" xfId="1" applyNumberFormat="1" applyFont="1" applyBorder="1" applyAlignment="1" applyProtection="1">
      <alignment horizontal="center" vertical="center" wrapText="1"/>
      <protection locked="0"/>
    </xf>
    <xf numFmtId="49" fontId="6" fillId="5" borderId="3" xfId="1" applyNumberFormat="1" applyFont="1" applyFill="1" applyBorder="1" applyAlignment="1">
      <alignment horizontal="center"/>
    </xf>
    <xf numFmtId="0" fontId="4" fillId="5" borderId="3" xfId="1" applyFont="1" applyFill="1" applyBorder="1"/>
    <xf numFmtId="0" fontId="11" fillId="5" borderId="3" xfId="1" applyFont="1" applyFill="1" applyBorder="1" applyAlignment="1">
      <alignment horizontal="left" wrapText="1"/>
    </xf>
    <xf numFmtId="49" fontId="6" fillId="0" borderId="3" xfId="1" applyNumberFormat="1" applyFont="1" applyFill="1" applyBorder="1" applyAlignment="1">
      <alignment horizontal="center"/>
    </xf>
    <xf numFmtId="0" fontId="8" fillId="0" borderId="3" xfId="1" applyFont="1" applyFill="1" applyBorder="1" applyAlignment="1">
      <alignment wrapText="1"/>
    </xf>
    <xf numFmtId="0" fontId="13" fillId="0" borderId="3" xfId="1" applyFont="1" applyFill="1" applyBorder="1" applyAlignment="1">
      <alignment vertical="center" wrapText="1"/>
    </xf>
    <xf numFmtId="166" fontId="6" fillId="5" borderId="4" xfId="1" applyNumberFormat="1" applyFont="1" applyFill="1" applyBorder="1" applyAlignment="1">
      <alignment horizontal="center" vertical="center"/>
    </xf>
    <xf numFmtId="166" fontId="4" fillId="0" borderId="4" xfId="1" applyNumberFormat="1" applyFont="1" applyFill="1" applyBorder="1" applyAlignment="1">
      <alignment horizontal="center" vertical="center"/>
    </xf>
    <xf numFmtId="49" fontId="11" fillId="0" borderId="3" xfId="1" applyNumberFormat="1" applyFont="1" applyFill="1" applyBorder="1" applyAlignment="1" applyProtection="1">
      <alignment horizontal="center" vertical="center"/>
      <protection locked="0"/>
    </xf>
    <xf numFmtId="49" fontId="7" fillId="0" borderId="3" xfId="1" applyNumberFormat="1" applyFont="1" applyFill="1" applyBorder="1" applyAlignment="1" applyProtection="1">
      <alignment horizontal="center" vertical="center"/>
      <protection locked="0"/>
    </xf>
    <xf numFmtId="165" fontId="4" fillId="0" borderId="3" xfId="1" applyNumberFormat="1" applyFont="1" applyFill="1" applyBorder="1" applyAlignment="1">
      <alignment horizontal="center"/>
    </xf>
    <xf numFmtId="165" fontId="4" fillId="0" borderId="6" xfId="1" applyNumberFormat="1" applyFont="1" applyFill="1" applyBorder="1" applyAlignment="1">
      <alignment horizontal="center" vertical="center"/>
    </xf>
    <xf numFmtId="49" fontId="6" fillId="3" borderId="2" xfId="1" applyNumberFormat="1" applyFont="1" applyFill="1" applyBorder="1" applyAlignment="1">
      <alignment horizontal="center" vertical="center"/>
    </xf>
    <xf numFmtId="0" fontId="6" fillId="3" borderId="3" xfId="1" applyFont="1" applyFill="1" applyBorder="1" applyAlignment="1">
      <alignment vertical="center" wrapText="1"/>
    </xf>
    <xf numFmtId="0" fontId="1" fillId="3" borderId="11" xfId="1" applyFont="1" applyFill="1" applyBorder="1" applyAlignment="1">
      <alignment vertical="top" wrapText="1"/>
    </xf>
    <xf numFmtId="0" fontId="1" fillId="3" borderId="0" xfId="1" applyFont="1" applyFill="1"/>
    <xf numFmtId="49" fontId="22" fillId="5" borderId="3" xfId="1" applyNumberFormat="1" applyFont="1" applyFill="1" applyBorder="1" applyAlignment="1">
      <alignment horizontal="center" vertical="center"/>
    </xf>
    <xf numFmtId="165" fontId="22" fillId="5" borderId="4" xfId="1" applyNumberFormat="1" applyFont="1" applyFill="1" applyBorder="1" applyAlignment="1">
      <alignment horizontal="center" vertical="center"/>
    </xf>
    <xf numFmtId="0" fontId="23" fillId="5" borderId="0" xfId="1" applyFont="1" applyFill="1"/>
    <xf numFmtId="49" fontId="4" fillId="0" borderId="3" xfId="1" applyNumberFormat="1" applyFont="1" applyFill="1" applyBorder="1" applyAlignment="1">
      <alignment vertical="center"/>
    </xf>
    <xf numFmtId="0" fontId="1" fillId="0" borderId="0" xfId="1" applyFont="1" applyFill="1"/>
    <xf numFmtId="49" fontId="8" fillId="5" borderId="3" xfId="1" applyNumberFormat="1" applyFont="1" applyFill="1" applyBorder="1" applyAlignment="1">
      <alignment horizontal="center" vertical="center" wrapText="1"/>
    </xf>
    <xf numFmtId="165" fontId="18" fillId="5" borderId="3" xfId="1" applyNumberFormat="1" applyFont="1" applyFill="1" applyBorder="1" applyAlignment="1">
      <alignment horizontal="center" vertical="center"/>
    </xf>
    <xf numFmtId="0" fontId="7" fillId="3" borderId="4" xfId="1" applyFont="1" applyFill="1" applyBorder="1" applyAlignment="1">
      <alignment horizontal="left" vertical="top" wrapText="1"/>
    </xf>
    <xf numFmtId="49" fontId="6" fillId="9" borderId="3" xfId="1" applyNumberFormat="1" applyFont="1" applyFill="1" applyBorder="1" applyAlignment="1">
      <alignment horizontal="center" vertical="center"/>
    </xf>
    <xf numFmtId="0" fontId="1" fillId="5" borderId="0" xfId="1" applyFont="1" applyFill="1"/>
    <xf numFmtId="0" fontId="13" fillId="5" borderId="3" xfId="1" applyFont="1" applyFill="1" applyBorder="1" applyAlignment="1">
      <alignment horizontal="left" vertical="center" wrapText="1"/>
    </xf>
    <xf numFmtId="0" fontId="5" fillId="5" borderId="5" xfId="1" applyFont="1" applyFill="1" applyBorder="1" applyAlignment="1">
      <alignment vertical="center" wrapText="1"/>
    </xf>
    <xf numFmtId="49" fontId="11" fillId="0" borderId="3" xfId="1" applyNumberFormat="1" applyFont="1" applyFill="1" applyBorder="1" applyAlignment="1" applyProtection="1">
      <alignment horizontal="center" vertical="center" wrapText="1"/>
      <protection locked="0"/>
    </xf>
    <xf numFmtId="0" fontId="5" fillId="0" borderId="5" xfId="1" applyFont="1" applyFill="1" applyBorder="1" applyAlignment="1">
      <alignment vertical="top" wrapText="1"/>
    </xf>
    <xf numFmtId="49" fontId="24" fillId="9" borderId="3" xfId="1" applyNumberFormat="1" applyFont="1" applyFill="1" applyBorder="1" applyAlignment="1">
      <alignment horizontal="center" vertical="center"/>
    </xf>
    <xf numFmtId="0" fontId="6" fillId="9" borderId="3" xfId="1" applyFont="1" applyFill="1" applyBorder="1" applyAlignment="1">
      <alignment vertical="center" wrapText="1"/>
    </xf>
    <xf numFmtId="0" fontId="4" fillId="9" borderId="3" xfId="1" applyFont="1" applyFill="1" applyBorder="1"/>
    <xf numFmtId="0" fontId="13" fillId="0" borderId="3" xfId="1" applyFont="1" applyFill="1" applyBorder="1" applyAlignment="1">
      <alignment wrapText="1"/>
    </xf>
    <xf numFmtId="0" fontId="4" fillId="0" borderId="3" xfId="1" applyFont="1" applyFill="1" applyBorder="1" applyAlignment="1">
      <alignment horizontal="left" vertical="top"/>
    </xf>
    <xf numFmtId="49" fontId="6" fillId="9" borderId="3" xfId="1" applyNumberFormat="1" applyFont="1" applyFill="1" applyBorder="1"/>
    <xf numFmtId="0" fontId="26" fillId="9" borderId="3" xfId="1" applyFont="1" applyFill="1" applyBorder="1" applyAlignment="1">
      <alignment horizontal="left" vertical="center"/>
    </xf>
    <xf numFmtId="2" fontId="4" fillId="9" borderId="3" xfId="1" applyNumberFormat="1" applyFont="1" applyFill="1" applyBorder="1" applyAlignment="1">
      <alignment horizontal="left" vertical="top" wrapText="1"/>
    </xf>
    <xf numFmtId="0" fontId="11" fillId="2" borderId="3" xfId="1" applyFont="1" applyFill="1" applyBorder="1" applyAlignment="1">
      <alignment horizontal="center" vertical="center"/>
    </xf>
    <xf numFmtId="0" fontId="11" fillId="2" borderId="3" xfId="1" applyFont="1" applyFill="1" applyBorder="1" applyAlignment="1">
      <alignment vertical="center" wrapText="1"/>
    </xf>
    <xf numFmtId="165" fontId="11" fillId="2" borderId="3" xfId="1" applyNumberFormat="1" applyFont="1" applyFill="1" applyBorder="1" applyAlignment="1" applyProtection="1">
      <alignment horizontal="center" vertical="center" wrapText="1"/>
      <protection locked="0"/>
    </xf>
    <xf numFmtId="165" fontId="6" fillId="2" borderId="3" xfId="1" applyNumberFormat="1" applyFont="1" applyFill="1" applyBorder="1" applyAlignment="1">
      <alignment horizontal="center" vertical="center"/>
    </xf>
    <xf numFmtId="0" fontId="5" fillId="2" borderId="3" xfId="1" applyFont="1" applyFill="1" applyBorder="1"/>
    <xf numFmtId="0" fontId="1" fillId="2" borderId="0" xfId="1" applyFill="1"/>
    <xf numFmtId="0" fontId="25" fillId="0" borderId="3" xfId="1" applyFont="1" applyFill="1" applyBorder="1"/>
    <xf numFmtId="0" fontId="13" fillId="0" borderId="3" xfId="1" applyFont="1" applyFill="1" applyBorder="1"/>
    <xf numFmtId="165" fontId="7" fillId="0" borderId="3" xfId="1" applyNumberFormat="1" applyFont="1" applyFill="1" applyBorder="1" applyAlignment="1">
      <alignment horizontal="center" vertical="center" wrapText="1"/>
    </xf>
    <xf numFmtId="0" fontId="6" fillId="0" borderId="3" xfId="1" applyFont="1" applyFill="1" applyBorder="1"/>
    <xf numFmtId="165" fontId="4" fillId="0" borderId="3" xfId="1" applyNumberFormat="1" applyFont="1" applyFill="1" applyBorder="1" applyAlignment="1">
      <alignment horizontal="left" vertical="top"/>
    </xf>
    <xf numFmtId="166" fontId="6" fillId="2" borderId="3" xfId="1" applyNumberFormat="1" applyFont="1" applyFill="1" applyBorder="1" applyAlignment="1">
      <alignment horizontal="center" vertical="center"/>
    </xf>
    <xf numFmtId="0" fontId="5" fillId="2" borderId="3" xfId="1" applyFont="1" applyFill="1" applyBorder="1" applyAlignment="1"/>
    <xf numFmtId="0" fontId="13" fillId="0" borderId="0" xfId="1" applyFont="1" applyAlignment="1">
      <alignment vertical="center" wrapText="1"/>
    </xf>
    <xf numFmtId="0" fontId="4" fillId="0" borderId="3" xfId="1" applyFont="1" applyFill="1" applyBorder="1" applyAlignment="1"/>
    <xf numFmtId="2" fontId="4" fillId="0" borderId="3" xfId="1" applyNumberFormat="1" applyFont="1" applyFill="1" applyBorder="1" applyAlignment="1">
      <alignment horizontal="left" vertical="top" wrapText="1"/>
    </xf>
    <xf numFmtId="49" fontId="6" fillId="6" borderId="4" xfId="1" applyNumberFormat="1" applyFont="1" applyFill="1" applyBorder="1" applyAlignment="1">
      <alignment horizontal="center" vertical="center"/>
    </xf>
    <xf numFmtId="0" fontId="25" fillId="6" borderId="4" xfId="1" applyFont="1" applyFill="1" applyBorder="1" applyAlignment="1">
      <alignment horizontal="center" vertical="center"/>
    </xf>
    <xf numFmtId="0" fontId="4" fillId="0" borderId="2" xfId="1" applyFont="1" applyFill="1" applyBorder="1" applyAlignment="1">
      <alignment horizontal="left" vertical="top" wrapText="1"/>
    </xf>
    <xf numFmtId="0" fontId="4" fillId="0" borderId="8" xfId="1" applyFont="1" applyFill="1" applyBorder="1" applyAlignment="1">
      <alignment horizontal="left" vertical="top" wrapText="1"/>
    </xf>
    <xf numFmtId="0" fontId="4" fillId="0" borderId="4" xfId="1" applyFont="1" applyFill="1" applyBorder="1" applyAlignment="1">
      <alignment horizontal="left" vertical="top" wrapText="1"/>
    </xf>
    <xf numFmtId="0" fontId="7" fillId="0" borderId="3" xfId="1" applyFont="1" applyFill="1" applyBorder="1" applyAlignment="1">
      <alignment horizontal="left" vertical="top" wrapText="1"/>
    </xf>
    <xf numFmtId="0" fontId="7" fillId="5" borderId="2" xfId="1" applyFont="1" applyFill="1" applyBorder="1" applyAlignment="1">
      <alignment horizontal="left" vertical="top" wrapText="1"/>
    </xf>
    <xf numFmtId="0" fontId="7" fillId="5" borderId="8" xfId="1" applyFont="1" applyFill="1" applyBorder="1" applyAlignment="1">
      <alignment horizontal="left" vertical="top" wrapText="1"/>
    </xf>
    <xf numFmtId="0" fontId="7" fillId="5" borderId="4" xfId="1" applyFont="1" applyFill="1" applyBorder="1" applyAlignment="1">
      <alignment horizontal="left" vertical="top" wrapText="1"/>
    </xf>
    <xf numFmtId="0" fontId="7" fillId="0" borderId="2" xfId="1" applyFont="1" applyFill="1" applyBorder="1" applyAlignment="1">
      <alignment horizontal="left" vertical="top" wrapText="1"/>
    </xf>
    <xf numFmtId="0" fontId="7" fillId="0" borderId="8" xfId="1" applyFont="1" applyFill="1" applyBorder="1" applyAlignment="1">
      <alignment horizontal="left" vertical="top" wrapText="1"/>
    </xf>
    <xf numFmtId="0" fontId="7" fillId="0" borderId="4" xfId="1" applyFont="1" applyFill="1" applyBorder="1" applyAlignment="1">
      <alignment horizontal="left" vertical="top" wrapText="1"/>
    </xf>
    <xf numFmtId="2" fontId="7" fillId="5" borderId="2" xfId="1" applyNumberFormat="1" applyFont="1" applyFill="1" applyBorder="1" applyAlignment="1" applyProtection="1">
      <alignment horizontal="left" vertical="top" wrapText="1"/>
      <protection locked="0"/>
    </xf>
    <xf numFmtId="2" fontId="7" fillId="5" borderId="8" xfId="1" applyNumberFormat="1" applyFont="1" applyFill="1" applyBorder="1" applyAlignment="1" applyProtection="1">
      <alignment horizontal="left" vertical="top" wrapText="1"/>
      <protection locked="0"/>
    </xf>
    <xf numFmtId="0" fontId="1" fillId="5" borderId="8" xfId="1" applyFill="1" applyBorder="1" applyAlignment="1">
      <alignment vertical="top" wrapText="1"/>
    </xf>
    <xf numFmtId="0" fontId="1" fillId="5" borderId="4" xfId="1" applyFill="1" applyBorder="1" applyAlignment="1">
      <alignment vertical="top" wrapText="1"/>
    </xf>
    <xf numFmtId="2" fontId="7" fillId="5" borderId="4" xfId="1" applyNumberFormat="1" applyFont="1" applyFill="1" applyBorder="1" applyAlignment="1" applyProtection="1">
      <alignment horizontal="left" vertical="top" wrapText="1"/>
      <protection locked="0"/>
    </xf>
    <xf numFmtId="170" fontId="7" fillId="0" borderId="2" xfId="1" applyNumberFormat="1" applyFont="1" applyFill="1" applyBorder="1" applyAlignment="1">
      <alignment horizontal="left" vertical="top" wrapText="1"/>
    </xf>
    <xf numFmtId="170" fontId="7" fillId="0" borderId="8" xfId="1" applyNumberFormat="1" applyFont="1" applyFill="1" applyBorder="1" applyAlignment="1">
      <alignment horizontal="left" vertical="top" wrapText="1"/>
    </xf>
    <xf numFmtId="170" fontId="7" fillId="0" borderId="4" xfId="1" applyNumberFormat="1" applyFont="1" applyFill="1" applyBorder="1" applyAlignment="1">
      <alignment horizontal="left" vertical="top" wrapText="1"/>
    </xf>
    <xf numFmtId="0" fontId="7" fillId="0" borderId="2" xfId="1" applyFont="1" applyFill="1" applyBorder="1" applyAlignment="1" applyProtection="1">
      <alignment horizontal="left" vertical="top" wrapText="1"/>
      <protection locked="0"/>
    </xf>
    <xf numFmtId="0" fontId="7" fillId="0" borderId="8" xfId="1" applyFont="1" applyFill="1" applyBorder="1" applyAlignment="1" applyProtection="1">
      <alignment horizontal="left" vertical="top" wrapText="1"/>
      <protection locked="0"/>
    </xf>
    <xf numFmtId="0" fontId="7" fillId="0" borderId="4" xfId="1" applyFont="1" applyFill="1" applyBorder="1" applyAlignment="1" applyProtection="1">
      <alignment horizontal="left" vertical="top" wrapText="1"/>
      <protection locked="0"/>
    </xf>
    <xf numFmtId="0" fontId="1" fillId="5" borderId="8" xfId="1" applyFill="1" applyBorder="1" applyAlignment="1">
      <alignment horizontal="left" wrapText="1"/>
    </xf>
    <xf numFmtId="0" fontId="1" fillId="5" borderId="4" xfId="1" applyFill="1" applyBorder="1" applyAlignment="1">
      <alignment horizontal="left" wrapText="1"/>
    </xf>
    <xf numFmtId="0" fontId="1" fillId="5" borderId="8" xfId="1" applyFill="1" applyBorder="1" applyAlignment="1">
      <alignment horizontal="left" vertical="top" wrapText="1"/>
    </xf>
    <xf numFmtId="0" fontId="1" fillId="5" borderId="4" xfId="1" applyFill="1" applyBorder="1" applyAlignment="1">
      <alignment horizontal="left" vertical="top" wrapText="1"/>
    </xf>
    <xf numFmtId="2" fontId="7" fillId="0" borderId="2" xfId="1" applyNumberFormat="1" applyFont="1" applyFill="1" applyBorder="1" applyAlignment="1" applyProtection="1">
      <alignment horizontal="left" vertical="top" wrapText="1"/>
      <protection locked="0"/>
    </xf>
    <xf numFmtId="2" fontId="7" fillId="0" borderId="8" xfId="1" applyNumberFormat="1" applyFont="1" applyFill="1" applyBorder="1" applyAlignment="1" applyProtection="1">
      <alignment horizontal="left" vertical="top" wrapText="1"/>
      <protection locked="0"/>
    </xf>
    <xf numFmtId="2" fontId="7" fillId="0" borderId="4" xfId="1" applyNumberFormat="1" applyFont="1" applyFill="1" applyBorder="1" applyAlignment="1" applyProtection="1">
      <alignment horizontal="left" vertical="top" wrapText="1"/>
      <protection locked="0"/>
    </xf>
    <xf numFmtId="0" fontId="7" fillId="5" borderId="3" xfId="1" applyFont="1" applyFill="1" applyBorder="1" applyAlignment="1">
      <alignment horizontal="left" vertical="top" wrapText="1"/>
    </xf>
    <xf numFmtId="0" fontId="10" fillId="0" borderId="2" xfId="1" applyFont="1" applyBorder="1" applyAlignment="1">
      <alignment horizontal="left" vertical="top" wrapText="1"/>
    </xf>
    <xf numFmtId="0" fontId="10" fillId="0" borderId="8" xfId="1" applyFont="1" applyBorder="1" applyAlignment="1">
      <alignment horizontal="left" vertical="top" wrapText="1"/>
    </xf>
    <xf numFmtId="0" fontId="10" fillId="0" borderId="4" xfId="1" applyFont="1" applyBorder="1" applyAlignment="1">
      <alignment horizontal="left" vertical="top" wrapText="1"/>
    </xf>
    <xf numFmtId="165" fontId="7" fillId="0" borderId="2" xfId="1" applyNumberFormat="1" applyFont="1" applyFill="1" applyBorder="1" applyAlignment="1">
      <alignment horizontal="left" vertical="top" wrapText="1"/>
    </xf>
    <xf numFmtId="165" fontId="15" fillId="0" borderId="8" xfId="1" applyNumberFormat="1" applyFont="1" applyFill="1" applyBorder="1" applyAlignment="1">
      <alignment horizontal="left" vertical="top" wrapText="1"/>
    </xf>
    <xf numFmtId="165" fontId="15" fillId="0" borderId="4" xfId="1" applyNumberFormat="1" applyFont="1" applyFill="1" applyBorder="1" applyAlignment="1">
      <alignment horizontal="left" vertical="top" wrapText="1"/>
    </xf>
    <xf numFmtId="0" fontId="2" fillId="0" borderId="0" xfId="1" applyFont="1" applyAlignment="1">
      <alignment horizontal="center" vertical="center" wrapText="1"/>
    </xf>
    <xf numFmtId="0" fontId="2" fillId="0" borderId="1" xfId="1" applyFont="1" applyBorder="1" applyAlignment="1">
      <alignment horizontal="center" vertical="center" wrapText="1"/>
    </xf>
    <xf numFmtId="0" fontId="4" fillId="0" borderId="2"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4" fillId="0" borderId="3" xfId="1" applyFont="1" applyFill="1" applyBorder="1" applyAlignment="1">
      <alignment horizontal="center" vertical="center" wrapText="1"/>
    </xf>
    <xf numFmtId="164" fontId="4" fillId="0" borderId="3" xfId="1" applyNumberFormat="1" applyFont="1" applyFill="1" applyBorder="1" applyAlignment="1">
      <alignment horizontal="center" vertical="center" wrapText="1"/>
    </xf>
    <xf numFmtId="164" fontId="4" fillId="0" borderId="3" xfId="1" applyNumberFormat="1" applyFont="1" applyFill="1" applyBorder="1" applyAlignment="1">
      <alignment horizontal="center" vertical="center"/>
    </xf>
    <xf numFmtId="0" fontId="5" fillId="0" borderId="3" xfId="1" applyFont="1" applyFill="1" applyBorder="1" applyAlignment="1">
      <alignment horizontal="center" vertical="center" wrapText="1"/>
    </xf>
  </cellXfs>
  <cellStyles count="4">
    <cellStyle name="ex57" xfId="3"/>
    <cellStyle name="Обычный" xfId="0" builtinId="0"/>
    <cellStyle name="Обычный 2" xfId="1"/>
    <cellStyle name="Финансовый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ynyanova/Desktop/&#1056;&#1072;&#1073;&#1086;&#1095;&#1072;&#1103;/&#1054;&#1090;&#1095;&#1077;&#1090;%20&#1086;%20&#1093;&#1086;&#1076;&#1077;%20&#1088;&#1077;&#1072;&#1083;&#1080;&#1079;&#1072;&#1094;&#1080;&#1080;%20&#1043;&#1055;%20&#1060;&#1062;&#1055;%20&#1060;&#1040;&#1048;&#1055;/&#1054;&#1090;&#1095;&#1077;&#1090;%20&#1079;&#1072;%201%20&#1082;&#1074;&#1072;&#1088;&#1090;&#1072;&#1083;%202018%20&#1075;&#1086;&#1076;&#1072;/&#1054;&#1090;&#1095;&#1077;&#1090;/&#1055;&#1088;&#1080;&#1083;&#1086;&#1078;&#1077;&#1085;&#1080;&#1077;_&#1089;&#1074;&#1086;&#1076;%202017.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 кв 2018 без МО порядок"/>
      <sheetName val="1 кв 2018 МО порядок"/>
      <sheetName val="1 кв 2018 свод"/>
      <sheetName val="2017 без МО порядок "/>
      <sheetName val="2017 МО порядок"/>
      <sheetName val="2017 свод"/>
      <sheetName val="9 мес 2017 без МО порядок (2)"/>
      <sheetName val="9 мес 2017 МО порядок (2)"/>
      <sheetName val="9 мес 2017 свод"/>
      <sheetName val="1 полуг 2017 без МО порядок"/>
      <sheetName val="1 полуг 2017 МО порядок"/>
      <sheetName val="1 полуг 2017 порядок"/>
      <sheetName val="1 кв 2017 без МО порядок сокр"/>
      <sheetName val="1 кв 2017 МО порядок сокр"/>
      <sheetName val="1 кв 2017 порядок сокр"/>
      <sheetName val="1 кв 2017 без МО порядок "/>
      <sheetName val="1 кв 2017 МО порядок"/>
      <sheetName val="1 кв 2017 порядок"/>
      <sheetName val="1 кв 2017 без МО"/>
      <sheetName val="1 кв 2017 МО"/>
      <sheetName val="1 кв 2017 свод"/>
      <sheetName val="2016 без МО"/>
      <sheetName val="2016 МО "/>
      <sheetName val="2016 свод"/>
      <sheetName val="9 месяцев 2016 без МО"/>
      <sheetName val="9 месяцев 2016 МО"/>
      <sheetName val="9 месяцев 2016 свод"/>
      <sheetName val="1 полугодие 2016 без МО"/>
      <sheetName val="1 полугодие 2016 МО"/>
      <sheetName val="1 полугодие 2016 свод"/>
      <sheetName val="1 кв-л 2016 без МО  (4)"/>
      <sheetName val="1 кв-л 2016 МО   (4)"/>
      <sheetName val="1 кв-л свод 2016"/>
      <sheetName val="2015 без МО  (3)"/>
      <sheetName val="2015 МО   (3)"/>
      <sheetName val="2015 свод (3)"/>
      <sheetName val="9 мес 2015 без МО  (2)"/>
      <sheetName val="9 мес 2015 МО   (2)"/>
      <sheetName val="9 мес 2015 свод (2)"/>
      <sheetName val="1 полугод 2015 без МО "/>
      <sheetName val="1 полугод 2015 МО  "/>
      <sheetName val="1 полугод 2015 свод"/>
      <sheetName val="1 кв-л 2015 без МО "/>
      <sheetName val="1 кв-л 2015 МО "/>
      <sheetName val="1 кв-л 2015 свод "/>
      <sheetName val="год 2014 без МО    "/>
      <sheetName val="год 2014 МО "/>
      <sheetName val="год 2014 свод "/>
      <sheetName val="9 мес 2014 без МО   "/>
      <sheetName val="9 мес 2014 МО  "/>
      <sheetName val="9 мес 2014 свод "/>
      <sheetName val="1 полугод 14 без МО  "/>
      <sheetName val="1 полугод 2014 МО  "/>
      <sheetName val="1 полугод 2014 свод "/>
      <sheetName val="1 квартал 14 без МО "/>
      <sheetName val="1 кв-л 2014 МО "/>
      <sheetName val="1 кв-л 2014 свод  "/>
      <sheetName val="год. 2013"/>
      <sheetName val="9 мес 2013 "/>
      <sheetName val="1 полугод 2013 (2)"/>
      <sheetName val="1 кв-л 2013"/>
    </sheetNames>
    <sheetDataSet>
      <sheetData sheetId="0">
        <row r="7">
          <cell r="C7">
            <v>20913328.550500002</v>
          </cell>
          <cell r="D7">
            <v>20833866.850500003</v>
          </cell>
          <cell r="E7">
            <v>3836282.6505</v>
          </cell>
          <cell r="F7">
            <v>319239.09100000001</v>
          </cell>
          <cell r="G7">
            <v>205077.26800000001</v>
          </cell>
        </row>
        <row r="8">
          <cell r="C8">
            <v>0</v>
          </cell>
          <cell r="D8">
            <v>0</v>
          </cell>
          <cell r="E8">
            <v>0</v>
          </cell>
          <cell r="F8">
            <v>0</v>
          </cell>
          <cell r="G8">
            <v>0</v>
          </cell>
        </row>
        <row r="9">
          <cell r="C9">
            <v>0</v>
          </cell>
          <cell r="D9">
            <v>0</v>
          </cell>
          <cell r="E9">
            <v>0</v>
          </cell>
          <cell r="F9">
            <v>0</v>
          </cell>
          <cell r="G9">
            <v>0</v>
          </cell>
        </row>
        <row r="10">
          <cell r="C10">
            <v>18485871.391000003</v>
          </cell>
          <cell r="D10">
            <v>18406408.691000003</v>
          </cell>
          <cell r="E10">
            <v>1408823.4909999999</v>
          </cell>
          <cell r="F10">
            <v>137169.11900000001</v>
          </cell>
          <cell r="G10">
            <v>77727.990000000005</v>
          </cell>
        </row>
        <row r="11">
          <cell r="C11">
            <v>18485871.391000003</v>
          </cell>
          <cell r="D11">
            <v>18406408.691000003</v>
          </cell>
          <cell r="E11">
            <v>1408823.4909999999</v>
          </cell>
          <cell r="F11">
            <v>137169.11900000001</v>
          </cell>
          <cell r="G11">
            <v>77727.990000000005</v>
          </cell>
        </row>
        <row r="12">
          <cell r="C12">
            <v>0</v>
          </cell>
          <cell r="D12">
            <v>0</v>
          </cell>
          <cell r="E12">
            <v>0</v>
          </cell>
          <cell r="F12">
            <v>0</v>
          </cell>
          <cell r="G12">
            <v>0</v>
          </cell>
        </row>
        <row r="13">
          <cell r="C13">
            <v>0</v>
          </cell>
          <cell r="D13">
            <v>0</v>
          </cell>
          <cell r="E13">
            <v>0</v>
          </cell>
          <cell r="F13">
            <v>0</v>
          </cell>
          <cell r="G13">
            <v>0</v>
          </cell>
        </row>
        <row r="14">
          <cell r="C14">
            <v>2427457.1594999996</v>
          </cell>
          <cell r="D14">
            <v>2427458.1594999996</v>
          </cell>
          <cell r="E14">
            <v>2427459.1594999996</v>
          </cell>
          <cell r="F14">
            <v>182069.97200000001</v>
          </cell>
          <cell r="G14">
            <v>127349.27800000001</v>
          </cell>
        </row>
        <row r="15">
          <cell r="C15">
            <v>2427457.1594999996</v>
          </cell>
          <cell r="D15">
            <v>2427458.1594999996</v>
          </cell>
          <cell r="E15">
            <v>2427459.1594999996</v>
          </cell>
          <cell r="F15">
            <v>182069.97200000001</v>
          </cell>
          <cell r="G15">
            <v>127349.27800000001</v>
          </cell>
        </row>
        <row r="16">
          <cell r="C16">
            <v>0</v>
          </cell>
          <cell r="D16">
            <v>0</v>
          </cell>
          <cell r="E16">
            <v>0</v>
          </cell>
          <cell r="F16">
            <v>0</v>
          </cell>
          <cell r="G16">
            <v>0</v>
          </cell>
        </row>
        <row r="17">
          <cell r="C17">
            <v>0</v>
          </cell>
          <cell r="D17">
            <v>0</v>
          </cell>
          <cell r="E17">
            <v>0</v>
          </cell>
          <cell r="F17">
            <v>0</v>
          </cell>
          <cell r="G17">
            <v>0</v>
          </cell>
        </row>
      </sheetData>
      <sheetData sheetId="1">
        <row r="7">
          <cell r="C7">
            <v>5235699.3800000008</v>
          </cell>
          <cell r="D7">
            <v>5075460.6800000006</v>
          </cell>
          <cell r="E7">
            <v>1128570.5984499999</v>
          </cell>
          <cell r="F7">
            <v>1122973.44845</v>
          </cell>
          <cell r="G7">
            <v>1122973.44845</v>
          </cell>
        </row>
        <row r="8">
          <cell r="C8">
            <v>1026654.48457</v>
          </cell>
          <cell r="D8">
            <v>958455.91957000003</v>
          </cell>
          <cell r="E8">
            <v>281924.83999999997</v>
          </cell>
          <cell r="F8">
            <v>271274.93999999994</v>
          </cell>
          <cell r="G8">
            <v>271274.93999999994</v>
          </cell>
        </row>
        <row r="9">
          <cell r="C9">
            <v>123879.4</v>
          </cell>
          <cell r="D9">
            <v>0</v>
          </cell>
          <cell r="E9">
            <v>0</v>
          </cell>
          <cell r="F9">
            <v>0</v>
          </cell>
          <cell r="G9">
            <v>0</v>
          </cell>
        </row>
        <row r="10">
          <cell r="C10">
            <v>30208.600000000002</v>
          </cell>
          <cell r="D10">
            <v>30208.600000000002</v>
          </cell>
          <cell r="E10">
            <v>14.899999999999999</v>
          </cell>
          <cell r="F10">
            <v>14.899999999999999</v>
          </cell>
          <cell r="G10">
            <v>14.899999999999999</v>
          </cell>
        </row>
        <row r="11">
          <cell r="C11">
            <v>19919.600000000002</v>
          </cell>
          <cell r="D11">
            <v>19919.600000000002</v>
          </cell>
          <cell r="E11">
            <v>10.6</v>
          </cell>
          <cell r="F11">
            <v>10.6</v>
          </cell>
          <cell r="G11">
            <v>10.6</v>
          </cell>
        </row>
        <row r="12">
          <cell r="C12">
            <v>10289</v>
          </cell>
          <cell r="D12">
            <v>10289</v>
          </cell>
          <cell r="E12">
            <v>4.3</v>
          </cell>
          <cell r="F12">
            <v>4.3</v>
          </cell>
          <cell r="G12">
            <v>4.3</v>
          </cell>
        </row>
        <row r="13">
          <cell r="C13">
            <v>0</v>
          </cell>
          <cell r="D13">
            <v>0</v>
          </cell>
          <cell r="E13">
            <v>0</v>
          </cell>
          <cell r="F13">
            <v>0</v>
          </cell>
          <cell r="G13">
            <v>0</v>
          </cell>
        </row>
        <row r="14">
          <cell r="C14">
            <v>6356024.664570001</v>
          </cell>
          <cell r="D14">
            <v>6003707.9995700018</v>
          </cell>
          <cell r="E14">
            <v>1410480.5384500001</v>
          </cell>
          <cell r="F14">
            <v>1394233.4884500001</v>
          </cell>
          <cell r="G14">
            <v>1394233.4884500001</v>
          </cell>
        </row>
        <row r="15">
          <cell r="C15">
            <v>5215779.78</v>
          </cell>
          <cell r="D15">
            <v>5055541.080000001</v>
          </cell>
          <cell r="E15">
            <v>1128559.9984499998</v>
          </cell>
          <cell r="F15">
            <v>1122962.8484499999</v>
          </cell>
          <cell r="G15">
            <v>1122962.8484499999</v>
          </cell>
        </row>
        <row r="16">
          <cell r="C16">
            <v>1016365.4845699999</v>
          </cell>
          <cell r="D16">
            <v>948166.91956999991</v>
          </cell>
          <cell r="E16">
            <v>281920.53999999992</v>
          </cell>
          <cell r="F16">
            <v>271270.64</v>
          </cell>
          <cell r="G16">
            <v>271270.64</v>
          </cell>
        </row>
        <row r="17">
          <cell r="C17">
            <v>123879.4</v>
          </cell>
          <cell r="D17">
            <v>0</v>
          </cell>
          <cell r="E17">
            <v>0</v>
          </cell>
          <cell r="F17">
            <v>0</v>
          </cell>
          <cell r="G17">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S554"/>
  <sheetViews>
    <sheetView tabSelected="1" view="pageBreakPreview" topLeftCell="A530" zoomScale="70" zoomScaleNormal="70" zoomScaleSheetLayoutView="70" zoomScalePageLayoutView="70" workbookViewId="0">
      <selection activeCell="E4" sqref="E4"/>
    </sheetView>
  </sheetViews>
  <sheetFormatPr defaultColWidth="8.85546875" defaultRowHeight="12.75"/>
  <cols>
    <col min="1" max="1" width="9.140625" style="2" customWidth="1"/>
    <col min="2" max="2" width="63" style="2" customWidth="1"/>
    <col min="3" max="3" width="18.140625" style="2" customWidth="1"/>
    <col min="4" max="4" width="17.42578125" style="2" customWidth="1"/>
    <col min="5" max="5" width="19.85546875" style="2" customWidth="1"/>
    <col min="6" max="6" width="17.7109375" style="2" customWidth="1"/>
    <col min="7" max="7" width="18" style="2" customWidth="1"/>
    <col min="8" max="8" width="14.7109375" style="2" customWidth="1"/>
    <col min="9" max="9" width="79" style="2" customWidth="1"/>
    <col min="10" max="10" width="27.28515625" style="2" customWidth="1"/>
    <col min="11" max="11" width="25.85546875" style="2" customWidth="1"/>
    <col min="12" max="12" width="20.42578125" style="2" customWidth="1"/>
    <col min="13" max="13" width="26" style="2" customWidth="1"/>
    <col min="14" max="256" width="8.85546875" style="2"/>
    <col min="257" max="257" width="9.140625" style="2" customWidth="1"/>
    <col min="258" max="258" width="63" style="2" customWidth="1"/>
    <col min="259" max="259" width="18.140625" style="2" customWidth="1"/>
    <col min="260" max="260" width="17.42578125" style="2" customWidth="1"/>
    <col min="261" max="261" width="19.85546875" style="2" customWidth="1"/>
    <col min="262" max="262" width="17.7109375" style="2" customWidth="1"/>
    <col min="263" max="263" width="18" style="2" customWidth="1"/>
    <col min="264" max="264" width="14.7109375" style="2" customWidth="1"/>
    <col min="265" max="265" width="79" style="2" customWidth="1"/>
    <col min="266" max="266" width="27.28515625" style="2" customWidth="1"/>
    <col min="267" max="267" width="25.85546875" style="2" customWidth="1"/>
    <col min="268" max="268" width="20.42578125" style="2" customWidth="1"/>
    <col min="269" max="269" width="26" style="2" customWidth="1"/>
    <col min="270" max="512" width="8.85546875" style="2"/>
    <col min="513" max="513" width="9.140625" style="2" customWidth="1"/>
    <col min="514" max="514" width="63" style="2" customWidth="1"/>
    <col min="515" max="515" width="18.140625" style="2" customWidth="1"/>
    <col min="516" max="516" width="17.42578125" style="2" customWidth="1"/>
    <col min="517" max="517" width="19.85546875" style="2" customWidth="1"/>
    <col min="518" max="518" width="17.7109375" style="2" customWidth="1"/>
    <col min="519" max="519" width="18" style="2" customWidth="1"/>
    <col min="520" max="520" width="14.7109375" style="2" customWidth="1"/>
    <col min="521" max="521" width="79" style="2" customWidth="1"/>
    <col min="522" max="522" width="27.28515625" style="2" customWidth="1"/>
    <col min="523" max="523" width="25.85546875" style="2" customWidth="1"/>
    <col min="524" max="524" width="20.42578125" style="2" customWidth="1"/>
    <col min="525" max="525" width="26" style="2" customWidth="1"/>
    <col min="526" max="768" width="8.85546875" style="2"/>
    <col min="769" max="769" width="9.140625" style="2" customWidth="1"/>
    <col min="770" max="770" width="63" style="2" customWidth="1"/>
    <col min="771" max="771" width="18.140625" style="2" customWidth="1"/>
    <col min="772" max="772" width="17.42578125" style="2" customWidth="1"/>
    <col min="773" max="773" width="19.85546875" style="2" customWidth="1"/>
    <col min="774" max="774" width="17.7109375" style="2" customWidth="1"/>
    <col min="775" max="775" width="18" style="2" customWidth="1"/>
    <col min="776" max="776" width="14.7109375" style="2" customWidth="1"/>
    <col min="777" max="777" width="79" style="2" customWidth="1"/>
    <col min="778" max="778" width="27.28515625" style="2" customWidth="1"/>
    <col min="779" max="779" width="25.85546875" style="2" customWidth="1"/>
    <col min="780" max="780" width="20.42578125" style="2" customWidth="1"/>
    <col min="781" max="781" width="26" style="2" customWidth="1"/>
    <col min="782" max="1024" width="8.85546875" style="2"/>
    <col min="1025" max="1025" width="9.140625" style="2" customWidth="1"/>
    <col min="1026" max="1026" width="63" style="2" customWidth="1"/>
    <col min="1027" max="1027" width="18.140625" style="2" customWidth="1"/>
    <col min="1028" max="1028" width="17.42578125" style="2" customWidth="1"/>
    <col min="1029" max="1029" width="19.85546875" style="2" customWidth="1"/>
    <col min="1030" max="1030" width="17.7109375" style="2" customWidth="1"/>
    <col min="1031" max="1031" width="18" style="2" customWidth="1"/>
    <col min="1032" max="1032" width="14.7109375" style="2" customWidth="1"/>
    <col min="1033" max="1033" width="79" style="2" customWidth="1"/>
    <col min="1034" max="1034" width="27.28515625" style="2" customWidth="1"/>
    <col min="1035" max="1035" width="25.85546875" style="2" customWidth="1"/>
    <col min="1036" max="1036" width="20.42578125" style="2" customWidth="1"/>
    <col min="1037" max="1037" width="26" style="2" customWidth="1"/>
    <col min="1038" max="1280" width="8.85546875" style="2"/>
    <col min="1281" max="1281" width="9.140625" style="2" customWidth="1"/>
    <col min="1282" max="1282" width="63" style="2" customWidth="1"/>
    <col min="1283" max="1283" width="18.140625" style="2" customWidth="1"/>
    <col min="1284" max="1284" width="17.42578125" style="2" customWidth="1"/>
    <col min="1285" max="1285" width="19.85546875" style="2" customWidth="1"/>
    <col min="1286" max="1286" width="17.7109375" style="2" customWidth="1"/>
    <col min="1287" max="1287" width="18" style="2" customWidth="1"/>
    <col min="1288" max="1288" width="14.7109375" style="2" customWidth="1"/>
    <col min="1289" max="1289" width="79" style="2" customWidth="1"/>
    <col min="1290" max="1290" width="27.28515625" style="2" customWidth="1"/>
    <col min="1291" max="1291" width="25.85546875" style="2" customWidth="1"/>
    <col min="1292" max="1292" width="20.42578125" style="2" customWidth="1"/>
    <col min="1293" max="1293" width="26" style="2" customWidth="1"/>
    <col min="1294" max="1536" width="8.85546875" style="2"/>
    <col min="1537" max="1537" width="9.140625" style="2" customWidth="1"/>
    <col min="1538" max="1538" width="63" style="2" customWidth="1"/>
    <col min="1539" max="1539" width="18.140625" style="2" customWidth="1"/>
    <col min="1540" max="1540" width="17.42578125" style="2" customWidth="1"/>
    <col min="1541" max="1541" width="19.85546875" style="2" customWidth="1"/>
    <col min="1542" max="1542" width="17.7109375" style="2" customWidth="1"/>
    <col min="1543" max="1543" width="18" style="2" customWidth="1"/>
    <col min="1544" max="1544" width="14.7109375" style="2" customWidth="1"/>
    <col min="1545" max="1545" width="79" style="2" customWidth="1"/>
    <col min="1546" max="1546" width="27.28515625" style="2" customWidth="1"/>
    <col min="1547" max="1547" width="25.85546875" style="2" customWidth="1"/>
    <col min="1548" max="1548" width="20.42578125" style="2" customWidth="1"/>
    <col min="1549" max="1549" width="26" style="2" customWidth="1"/>
    <col min="1550" max="1792" width="8.85546875" style="2"/>
    <col min="1793" max="1793" width="9.140625" style="2" customWidth="1"/>
    <col min="1794" max="1794" width="63" style="2" customWidth="1"/>
    <col min="1795" max="1795" width="18.140625" style="2" customWidth="1"/>
    <col min="1796" max="1796" width="17.42578125" style="2" customWidth="1"/>
    <col min="1797" max="1797" width="19.85546875" style="2" customWidth="1"/>
    <col min="1798" max="1798" width="17.7109375" style="2" customWidth="1"/>
    <col min="1799" max="1799" width="18" style="2" customWidth="1"/>
    <col min="1800" max="1800" width="14.7109375" style="2" customWidth="1"/>
    <col min="1801" max="1801" width="79" style="2" customWidth="1"/>
    <col min="1802" max="1802" width="27.28515625" style="2" customWidth="1"/>
    <col min="1803" max="1803" width="25.85546875" style="2" customWidth="1"/>
    <col min="1804" max="1804" width="20.42578125" style="2" customWidth="1"/>
    <col min="1805" max="1805" width="26" style="2" customWidth="1"/>
    <col min="1806" max="2048" width="8.85546875" style="2"/>
    <col min="2049" max="2049" width="9.140625" style="2" customWidth="1"/>
    <col min="2050" max="2050" width="63" style="2" customWidth="1"/>
    <col min="2051" max="2051" width="18.140625" style="2" customWidth="1"/>
    <col min="2052" max="2052" width="17.42578125" style="2" customWidth="1"/>
    <col min="2053" max="2053" width="19.85546875" style="2" customWidth="1"/>
    <col min="2054" max="2054" width="17.7109375" style="2" customWidth="1"/>
    <col min="2055" max="2055" width="18" style="2" customWidth="1"/>
    <col min="2056" max="2056" width="14.7109375" style="2" customWidth="1"/>
    <col min="2057" max="2057" width="79" style="2" customWidth="1"/>
    <col min="2058" max="2058" width="27.28515625" style="2" customWidth="1"/>
    <col min="2059" max="2059" width="25.85546875" style="2" customWidth="1"/>
    <col min="2060" max="2060" width="20.42578125" style="2" customWidth="1"/>
    <col min="2061" max="2061" width="26" style="2" customWidth="1"/>
    <col min="2062" max="2304" width="8.85546875" style="2"/>
    <col min="2305" max="2305" width="9.140625" style="2" customWidth="1"/>
    <col min="2306" max="2306" width="63" style="2" customWidth="1"/>
    <col min="2307" max="2307" width="18.140625" style="2" customWidth="1"/>
    <col min="2308" max="2308" width="17.42578125" style="2" customWidth="1"/>
    <col min="2309" max="2309" width="19.85546875" style="2" customWidth="1"/>
    <col min="2310" max="2310" width="17.7109375" style="2" customWidth="1"/>
    <col min="2311" max="2311" width="18" style="2" customWidth="1"/>
    <col min="2312" max="2312" width="14.7109375" style="2" customWidth="1"/>
    <col min="2313" max="2313" width="79" style="2" customWidth="1"/>
    <col min="2314" max="2314" width="27.28515625" style="2" customWidth="1"/>
    <col min="2315" max="2315" width="25.85546875" style="2" customWidth="1"/>
    <col min="2316" max="2316" width="20.42578125" style="2" customWidth="1"/>
    <col min="2317" max="2317" width="26" style="2" customWidth="1"/>
    <col min="2318" max="2560" width="8.85546875" style="2"/>
    <col min="2561" max="2561" width="9.140625" style="2" customWidth="1"/>
    <col min="2562" max="2562" width="63" style="2" customWidth="1"/>
    <col min="2563" max="2563" width="18.140625" style="2" customWidth="1"/>
    <col min="2564" max="2564" width="17.42578125" style="2" customWidth="1"/>
    <col min="2565" max="2565" width="19.85546875" style="2" customWidth="1"/>
    <col min="2566" max="2566" width="17.7109375" style="2" customWidth="1"/>
    <col min="2567" max="2567" width="18" style="2" customWidth="1"/>
    <col min="2568" max="2568" width="14.7109375" style="2" customWidth="1"/>
    <col min="2569" max="2569" width="79" style="2" customWidth="1"/>
    <col min="2570" max="2570" width="27.28515625" style="2" customWidth="1"/>
    <col min="2571" max="2571" width="25.85546875" style="2" customWidth="1"/>
    <col min="2572" max="2572" width="20.42578125" style="2" customWidth="1"/>
    <col min="2573" max="2573" width="26" style="2" customWidth="1"/>
    <col min="2574" max="2816" width="8.85546875" style="2"/>
    <col min="2817" max="2817" width="9.140625" style="2" customWidth="1"/>
    <col min="2818" max="2818" width="63" style="2" customWidth="1"/>
    <col min="2819" max="2819" width="18.140625" style="2" customWidth="1"/>
    <col min="2820" max="2820" width="17.42578125" style="2" customWidth="1"/>
    <col min="2821" max="2821" width="19.85546875" style="2" customWidth="1"/>
    <col min="2822" max="2822" width="17.7109375" style="2" customWidth="1"/>
    <col min="2823" max="2823" width="18" style="2" customWidth="1"/>
    <col min="2824" max="2824" width="14.7109375" style="2" customWidth="1"/>
    <col min="2825" max="2825" width="79" style="2" customWidth="1"/>
    <col min="2826" max="2826" width="27.28515625" style="2" customWidth="1"/>
    <col min="2827" max="2827" width="25.85546875" style="2" customWidth="1"/>
    <col min="2828" max="2828" width="20.42578125" style="2" customWidth="1"/>
    <col min="2829" max="2829" width="26" style="2" customWidth="1"/>
    <col min="2830" max="3072" width="8.85546875" style="2"/>
    <col min="3073" max="3073" width="9.140625" style="2" customWidth="1"/>
    <col min="3074" max="3074" width="63" style="2" customWidth="1"/>
    <col min="3075" max="3075" width="18.140625" style="2" customWidth="1"/>
    <col min="3076" max="3076" width="17.42578125" style="2" customWidth="1"/>
    <col min="3077" max="3077" width="19.85546875" style="2" customWidth="1"/>
    <col min="3078" max="3078" width="17.7109375" style="2" customWidth="1"/>
    <col min="3079" max="3079" width="18" style="2" customWidth="1"/>
    <col min="3080" max="3080" width="14.7109375" style="2" customWidth="1"/>
    <col min="3081" max="3081" width="79" style="2" customWidth="1"/>
    <col min="3082" max="3082" width="27.28515625" style="2" customWidth="1"/>
    <col min="3083" max="3083" width="25.85546875" style="2" customWidth="1"/>
    <col min="3084" max="3084" width="20.42578125" style="2" customWidth="1"/>
    <col min="3085" max="3085" width="26" style="2" customWidth="1"/>
    <col min="3086" max="3328" width="8.85546875" style="2"/>
    <col min="3329" max="3329" width="9.140625" style="2" customWidth="1"/>
    <col min="3330" max="3330" width="63" style="2" customWidth="1"/>
    <col min="3331" max="3331" width="18.140625" style="2" customWidth="1"/>
    <col min="3332" max="3332" width="17.42578125" style="2" customWidth="1"/>
    <col min="3333" max="3333" width="19.85546875" style="2" customWidth="1"/>
    <col min="3334" max="3334" width="17.7109375" style="2" customWidth="1"/>
    <col min="3335" max="3335" width="18" style="2" customWidth="1"/>
    <col min="3336" max="3336" width="14.7109375" style="2" customWidth="1"/>
    <col min="3337" max="3337" width="79" style="2" customWidth="1"/>
    <col min="3338" max="3338" width="27.28515625" style="2" customWidth="1"/>
    <col min="3339" max="3339" width="25.85546875" style="2" customWidth="1"/>
    <col min="3340" max="3340" width="20.42578125" style="2" customWidth="1"/>
    <col min="3341" max="3341" width="26" style="2" customWidth="1"/>
    <col min="3342" max="3584" width="8.85546875" style="2"/>
    <col min="3585" max="3585" width="9.140625" style="2" customWidth="1"/>
    <col min="3586" max="3586" width="63" style="2" customWidth="1"/>
    <col min="3587" max="3587" width="18.140625" style="2" customWidth="1"/>
    <col min="3588" max="3588" width="17.42578125" style="2" customWidth="1"/>
    <col min="3589" max="3589" width="19.85546875" style="2" customWidth="1"/>
    <col min="3590" max="3590" width="17.7109375" style="2" customWidth="1"/>
    <col min="3591" max="3591" width="18" style="2" customWidth="1"/>
    <col min="3592" max="3592" width="14.7109375" style="2" customWidth="1"/>
    <col min="3593" max="3593" width="79" style="2" customWidth="1"/>
    <col min="3594" max="3594" width="27.28515625" style="2" customWidth="1"/>
    <col min="3595" max="3595" width="25.85546875" style="2" customWidth="1"/>
    <col min="3596" max="3596" width="20.42578125" style="2" customWidth="1"/>
    <col min="3597" max="3597" width="26" style="2" customWidth="1"/>
    <col min="3598" max="3840" width="8.85546875" style="2"/>
    <col min="3841" max="3841" width="9.140625" style="2" customWidth="1"/>
    <col min="3842" max="3842" width="63" style="2" customWidth="1"/>
    <col min="3843" max="3843" width="18.140625" style="2" customWidth="1"/>
    <col min="3844" max="3844" width="17.42578125" style="2" customWidth="1"/>
    <col min="3845" max="3845" width="19.85546875" style="2" customWidth="1"/>
    <col min="3846" max="3846" width="17.7109375" style="2" customWidth="1"/>
    <col min="3847" max="3847" width="18" style="2" customWidth="1"/>
    <col min="3848" max="3848" width="14.7109375" style="2" customWidth="1"/>
    <col min="3849" max="3849" width="79" style="2" customWidth="1"/>
    <col min="3850" max="3850" width="27.28515625" style="2" customWidth="1"/>
    <col min="3851" max="3851" width="25.85546875" style="2" customWidth="1"/>
    <col min="3852" max="3852" width="20.42578125" style="2" customWidth="1"/>
    <col min="3853" max="3853" width="26" style="2" customWidth="1"/>
    <col min="3854" max="4096" width="8.85546875" style="2"/>
    <col min="4097" max="4097" width="9.140625" style="2" customWidth="1"/>
    <col min="4098" max="4098" width="63" style="2" customWidth="1"/>
    <col min="4099" max="4099" width="18.140625" style="2" customWidth="1"/>
    <col min="4100" max="4100" width="17.42578125" style="2" customWidth="1"/>
    <col min="4101" max="4101" width="19.85546875" style="2" customWidth="1"/>
    <col min="4102" max="4102" width="17.7109375" style="2" customWidth="1"/>
    <col min="4103" max="4103" width="18" style="2" customWidth="1"/>
    <col min="4104" max="4104" width="14.7109375" style="2" customWidth="1"/>
    <col min="4105" max="4105" width="79" style="2" customWidth="1"/>
    <col min="4106" max="4106" width="27.28515625" style="2" customWidth="1"/>
    <col min="4107" max="4107" width="25.85546875" style="2" customWidth="1"/>
    <col min="4108" max="4108" width="20.42578125" style="2" customWidth="1"/>
    <col min="4109" max="4109" width="26" style="2" customWidth="1"/>
    <col min="4110" max="4352" width="8.85546875" style="2"/>
    <col min="4353" max="4353" width="9.140625" style="2" customWidth="1"/>
    <col min="4354" max="4354" width="63" style="2" customWidth="1"/>
    <col min="4355" max="4355" width="18.140625" style="2" customWidth="1"/>
    <col min="4356" max="4356" width="17.42578125" style="2" customWidth="1"/>
    <col min="4357" max="4357" width="19.85546875" style="2" customWidth="1"/>
    <col min="4358" max="4358" width="17.7109375" style="2" customWidth="1"/>
    <col min="4359" max="4359" width="18" style="2" customWidth="1"/>
    <col min="4360" max="4360" width="14.7109375" style="2" customWidth="1"/>
    <col min="4361" max="4361" width="79" style="2" customWidth="1"/>
    <col min="4362" max="4362" width="27.28515625" style="2" customWidth="1"/>
    <col min="4363" max="4363" width="25.85546875" style="2" customWidth="1"/>
    <col min="4364" max="4364" width="20.42578125" style="2" customWidth="1"/>
    <col min="4365" max="4365" width="26" style="2" customWidth="1"/>
    <col min="4366" max="4608" width="8.85546875" style="2"/>
    <col min="4609" max="4609" width="9.140625" style="2" customWidth="1"/>
    <col min="4610" max="4610" width="63" style="2" customWidth="1"/>
    <col min="4611" max="4611" width="18.140625" style="2" customWidth="1"/>
    <col min="4612" max="4612" width="17.42578125" style="2" customWidth="1"/>
    <col min="4613" max="4613" width="19.85546875" style="2" customWidth="1"/>
    <col min="4614" max="4614" width="17.7109375" style="2" customWidth="1"/>
    <col min="4615" max="4615" width="18" style="2" customWidth="1"/>
    <col min="4616" max="4616" width="14.7109375" style="2" customWidth="1"/>
    <col min="4617" max="4617" width="79" style="2" customWidth="1"/>
    <col min="4618" max="4618" width="27.28515625" style="2" customWidth="1"/>
    <col min="4619" max="4619" width="25.85546875" style="2" customWidth="1"/>
    <col min="4620" max="4620" width="20.42578125" style="2" customWidth="1"/>
    <col min="4621" max="4621" width="26" style="2" customWidth="1"/>
    <col min="4622" max="4864" width="8.85546875" style="2"/>
    <col min="4865" max="4865" width="9.140625" style="2" customWidth="1"/>
    <col min="4866" max="4866" width="63" style="2" customWidth="1"/>
    <col min="4867" max="4867" width="18.140625" style="2" customWidth="1"/>
    <col min="4868" max="4868" width="17.42578125" style="2" customWidth="1"/>
    <col min="4869" max="4869" width="19.85546875" style="2" customWidth="1"/>
    <col min="4870" max="4870" width="17.7109375" style="2" customWidth="1"/>
    <col min="4871" max="4871" width="18" style="2" customWidth="1"/>
    <col min="4872" max="4872" width="14.7109375" style="2" customWidth="1"/>
    <col min="4873" max="4873" width="79" style="2" customWidth="1"/>
    <col min="4874" max="4874" width="27.28515625" style="2" customWidth="1"/>
    <col min="4875" max="4875" width="25.85546875" style="2" customWidth="1"/>
    <col min="4876" max="4876" width="20.42578125" style="2" customWidth="1"/>
    <col min="4877" max="4877" width="26" style="2" customWidth="1"/>
    <col min="4878" max="5120" width="8.85546875" style="2"/>
    <col min="5121" max="5121" width="9.140625" style="2" customWidth="1"/>
    <col min="5122" max="5122" width="63" style="2" customWidth="1"/>
    <col min="5123" max="5123" width="18.140625" style="2" customWidth="1"/>
    <col min="5124" max="5124" width="17.42578125" style="2" customWidth="1"/>
    <col min="5125" max="5125" width="19.85546875" style="2" customWidth="1"/>
    <col min="5126" max="5126" width="17.7109375" style="2" customWidth="1"/>
    <col min="5127" max="5127" width="18" style="2" customWidth="1"/>
    <col min="5128" max="5128" width="14.7109375" style="2" customWidth="1"/>
    <col min="5129" max="5129" width="79" style="2" customWidth="1"/>
    <col min="5130" max="5130" width="27.28515625" style="2" customWidth="1"/>
    <col min="5131" max="5131" width="25.85546875" style="2" customWidth="1"/>
    <col min="5132" max="5132" width="20.42578125" style="2" customWidth="1"/>
    <col min="5133" max="5133" width="26" style="2" customWidth="1"/>
    <col min="5134" max="5376" width="8.85546875" style="2"/>
    <col min="5377" max="5377" width="9.140625" style="2" customWidth="1"/>
    <col min="5378" max="5378" width="63" style="2" customWidth="1"/>
    <col min="5379" max="5379" width="18.140625" style="2" customWidth="1"/>
    <col min="5380" max="5380" width="17.42578125" style="2" customWidth="1"/>
    <col min="5381" max="5381" width="19.85546875" style="2" customWidth="1"/>
    <col min="5382" max="5382" width="17.7109375" style="2" customWidth="1"/>
    <col min="5383" max="5383" width="18" style="2" customWidth="1"/>
    <col min="5384" max="5384" width="14.7109375" style="2" customWidth="1"/>
    <col min="5385" max="5385" width="79" style="2" customWidth="1"/>
    <col min="5386" max="5386" width="27.28515625" style="2" customWidth="1"/>
    <col min="5387" max="5387" width="25.85546875" style="2" customWidth="1"/>
    <col min="5388" max="5388" width="20.42578125" style="2" customWidth="1"/>
    <col min="5389" max="5389" width="26" style="2" customWidth="1"/>
    <col min="5390" max="5632" width="8.85546875" style="2"/>
    <col min="5633" max="5633" width="9.140625" style="2" customWidth="1"/>
    <col min="5634" max="5634" width="63" style="2" customWidth="1"/>
    <col min="5635" max="5635" width="18.140625" style="2" customWidth="1"/>
    <col min="5636" max="5636" width="17.42578125" style="2" customWidth="1"/>
    <col min="5637" max="5637" width="19.85546875" style="2" customWidth="1"/>
    <col min="5638" max="5638" width="17.7109375" style="2" customWidth="1"/>
    <col min="5639" max="5639" width="18" style="2" customWidth="1"/>
    <col min="5640" max="5640" width="14.7109375" style="2" customWidth="1"/>
    <col min="5641" max="5641" width="79" style="2" customWidth="1"/>
    <col min="5642" max="5642" width="27.28515625" style="2" customWidth="1"/>
    <col min="5643" max="5643" width="25.85546875" style="2" customWidth="1"/>
    <col min="5644" max="5644" width="20.42578125" style="2" customWidth="1"/>
    <col min="5645" max="5645" width="26" style="2" customWidth="1"/>
    <col min="5646" max="5888" width="8.85546875" style="2"/>
    <col min="5889" max="5889" width="9.140625" style="2" customWidth="1"/>
    <col min="5890" max="5890" width="63" style="2" customWidth="1"/>
    <col min="5891" max="5891" width="18.140625" style="2" customWidth="1"/>
    <col min="5892" max="5892" width="17.42578125" style="2" customWidth="1"/>
    <col min="5893" max="5893" width="19.85546875" style="2" customWidth="1"/>
    <col min="5894" max="5894" width="17.7109375" style="2" customWidth="1"/>
    <col min="5895" max="5895" width="18" style="2" customWidth="1"/>
    <col min="5896" max="5896" width="14.7109375" style="2" customWidth="1"/>
    <col min="5897" max="5897" width="79" style="2" customWidth="1"/>
    <col min="5898" max="5898" width="27.28515625" style="2" customWidth="1"/>
    <col min="5899" max="5899" width="25.85546875" style="2" customWidth="1"/>
    <col min="5900" max="5900" width="20.42578125" style="2" customWidth="1"/>
    <col min="5901" max="5901" width="26" style="2" customWidth="1"/>
    <col min="5902" max="6144" width="8.85546875" style="2"/>
    <col min="6145" max="6145" width="9.140625" style="2" customWidth="1"/>
    <col min="6146" max="6146" width="63" style="2" customWidth="1"/>
    <col min="6147" max="6147" width="18.140625" style="2" customWidth="1"/>
    <col min="6148" max="6148" width="17.42578125" style="2" customWidth="1"/>
    <col min="6149" max="6149" width="19.85546875" style="2" customWidth="1"/>
    <col min="6150" max="6150" width="17.7109375" style="2" customWidth="1"/>
    <col min="6151" max="6151" width="18" style="2" customWidth="1"/>
    <col min="6152" max="6152" width="14.7109375" style="2" customWidth="1"/>
    <col min="6153" max="6153" width="79" style="2" customWidth="1"/>
    <col min="6154" max="6154" width="27.28515625" style="2" customWidth="1"/>
    <col min="6155" max="6155" width="25.85546875" style="2" customWidth="1"/>
    <col min="6156" max="6156" width="20.42578125" style="2" customWidth="1"/>
    <col min="6157" max="6157" width="26" style="2" customWidth="1"/>
    <col min="6158" max="6400" width="8.85546875" style="2"/>
    <col min="6401" max="6401" width="9.140625" style="2" customWidth="1"/>
    <col min="6402" max="6402" width="63" style="2" customWidth="1"/>
    <col min="6403" max="6403" width="18.140625" style="2" customWidth="1"/>
    <col min="6404" max="6404" width="17.42578125" style="2" customWidth="1"/>
    <col min="6405" max="6405" width="19.85546875" style="2" customWidth="1"/>
    <col min="6406" max="6406" width="17.7109375" style="2" customWidth="1"/>
    <col min="6407" max="6407" width="18" style="2" customWidth="1"/>
    <col min="6408" max="6408" width="14.7109375" style="2" customWidth="1"/>
    <col min="6409" max="6409" width="79" style="2" customWidth="1"/>
    <col min="6410" max="6410" width="27.28515625" style="2" customWidth="1"/>
    <col min="6411" max="6411" width="25.85546875" style="2" customWidth="1"/>
    <col min="6412" max="6412" width="20.42578125" style="2" customWidth="1"/>
    <col min="6413" max="6413" width="26" style="2" customWidth="1"/>
    <col min="6414" max="6656" width="8.85546875" style="2"/>
    <col min="6657" max="6657" width="9.140625" style="2" customWidth="1"/>
    <col min="6658" max="6658" width="63" style="2" customWidth="1"/>
    <col min="6659" max="6659" width="18.140625" style="2" customWidth="1"/>
    <col min="6660" max="6660" width="17.42578125" style="2" customWidth="1"/>
    <col min="6661" max="6661" width="19.85546875" style="2" customWidth="1"/>
    <col min="6662" max="6662" width="17.7109375" style="2" customWidth="1"/>
    <col min="6663" max="6663" width="18" style="2" customWidth="1"/>
    <col min="6664" max="6664" width="14.7109375" style="2" customWidth="1"/>
    <col min="6665" max="6665" width="79" style="2" customWidth="1"/>
    <col min="6666" max="6666" width="27.28515625" style="2" customWidth="1"/>
    <col min="6667" max="6667" width="25.85546875" style="2" customWidth="1"/>
    <col min="6668" max="6668" width="20.42578125" style="2" customWidth="1"/>
    <col min="6669" max="6669" width="26" style="2" customWidth="1"/>
    <col min="6670" max="6912" width="8.85546875" style="2"/>
    <col min="6913" max="6913" width="9.140625" style="2" customWidth="1"/>
    <col min="6914" max="6914" width="63" style="2" customWidth="1"/>
    <col min="6915" max="6915" width="18.140625" style="2" customWidth="1"/>
    <col min="6916" max="6916" width="17.42578125" style="2" customWidth="1"/>
    <col min="6917" max="6917" width="19.85546875" style="2" customWidth="1"/>
    <col min="6918" max="6918" width="17.7109375" style="2" customWidth="1"/>
    <col min="6919" max="6919" width="18" style="2" customWidth="1"/>
    <col min="6920" max="6920" width="14.7109375" style="2" customWidth="1"/>
    <col min="6921" max="6921" width="79" style="2" customWidth="1"/>
    <col min="6922" max="6922" width="27.28515625" style="2" customWidth="1"/>
    <col min="6923" max="6923" width="25.85546875" style="2" customWidth="1"/>
    <col min="6924" max="6924" width="20.42578125" style="2" customWidth="1"/>
    <col min="6925" max="6925" width="26" style="2" customWidth="1"/>
    <col min="6926" max="7168" width="8.85546875" style="2"/>
    <col min="7169" max="7169" width="9.140625" style="2" customWidth="1"/>
    <col min="7170" max="7170" width="63" style="2" customWidth="1"/>
    <col min="7171" max="7171" width="18.140625" style="2" customWidth="1"/>
    <col min="7172" max="7172" width="17.42578125" style="2" customWidth="1"/>
    <col min="7173" max="7173" width="19.85546875" style="2" customWidth="1"/>
    <col min="7174" max="7174" width="17.7109375" style="2" customWidth="1"/>
    <col min="7175" max="7175" width="18" style="2" customWidth="1"/>
    <col min="7176" max="7176" width="14.7109375" style="2" customWidth="1"/>
    <col min="7177" max="7177" width="79" style="2" customWidth="1"/>
    <col min="7178" max="7178" width="27.28515625" style="2" customWidth="1"/>
    <col min="7179" max="7179" width="25.85546875" style="2" customWidth="1"/>
    <col min="7180" max="7180" width="20.42578125" style="2" customWidth="1"/>
    <col min="7181" max="7181" width="26" style="2" customWidth="1"/>
    <col min="7182" max="7424" width="8.85546875" style="2"/>
    <col min="7425" max="7425" width="9.140625" style="2" customWidth="1"/>
    <col min="7426" max="7426" width="63" style="2" customWidth="1"/>
    <col min="7427" max="7427" width="18.140625" style="2" customWidth="1"/>
    <col min="7428" max="7428" width="17.42578125" style="2" customWidth="1"/>
    <col min="7429" max="7429" width="19.85546875" style="2" customWidth="1"/>
    <col min="7430" max="7430" width="17.7109375" style="2" customWidth="1"/>
    <col min="7431" max="7431" width="18" style="2" customWidth="1"/>
    <col min="7432" max="7432" width="14.7109375" style="2" customWidth="1"/>
    <col min="7433" max="7433" width="79" style="2" customWidth="1"/>
    <col min="7434" max="7434" width="27.28515625" style="2" customWidth="1"/>
    <col min="7435" max="7435" width="25.85546875" style="2" customWidth="1"/>
    <col min="7436" max="7436" width="20.42578125" style="2" customWidth="1"/>
    <col min="7437" max="7437" width="26" style="2" customWidth="1"/>
    <col min="7438" max="7680" width="8.85546875" style="2"/>
    <col min="7681" max="7681" width="9.140625" style="2" customWidth="1"/>
    <col min="7682" max="7682" width="63" style="2" customWidth="1"/>
    <col min="7683" max="7683" width="18.140625" style="2" customWidth="1"/>
    <col min="7684" max="7684" width="17.42578125" style="2" customWidth="1"/>
    <col min="7685" max="7685" width="19.85546875" style="2" customWidth="1"/>
    <col min="7686" max="7686" width="17.7109375" style="2" customWidth="1"/>
    <col min="7687" max="7687" width="18" style="2" customWidth="1"/>
    <col min="7688" max="7688" width="14.7109375" style="2" customWidth="1"/>
    <col min="7689" max="7689" width="79" style="2" customWidth="1"/>
    <col min="7690" max="7690" width="27.28515625" style="2" customWidth="1"/>
    <col min="7691" max="7691" width="25.85546875" style="2" customWidth="1"/>
    <col min="7692" max="7692" width="20.42578125" style="2" customWidth="1"/>
    <col min="7693" max="7693" width="26" style="2" customWidth="1"/>
    <col min="7694" max="7936" width="8.85546875" style="2"/>
    <col min="7937" max="7937" width="9.140625" style="2" customWidth="1"/>
    <col min="7938" max="7938" width="63" style="2" customWidth="1"/>
    <col min="7939" max="7939" width="18.140625" style="2" customWidth="1"/>
    <col min="7940" max="7940" width="17.42578125" style="2" customWidth="1"/>
    <col min="7941" max="7941" width="19.85546875" style="2" customWidth="1"/>
    <col min="7942" max="7942" width="17.7109375" style="2" customWidth="1"/>
    <col min="7943" max="7943" width="18" style="2" customWidth="1"/>
    <col min="7944" max="7944" width="14.7109375" style="2" customWidth="1"/>
    <col min="7945" max="7945" width="79" style="2" customWidth="1"/>
    <col min="7946" max="7946" width="27.28515625" style="2" customWidth="1"/>
    <col min="7947" max="7947" width="25.85546875" style="2" customWidth="1"/>
    <col min="7948" max="7948" width="20.42578125" style="2" customWidth="1"/>
    <col min="7949" max="7949" width="26" style="2" customWidth="1"/>
    <col min="7950" max="8192" width="8.85546875" style="2"/>
    <col min="8193" max="8193" width="9.140625" style="2" customWidth="1"/>
    <col min="8194" max="8194" width="63" style="2" customWidth="1"/>
    <col min="8195" max="8195" width="18.140625" style="2" customWidth="1"/>
    <col min="8196" max="8196" width="17.42578125" style="2" customWidth="1"/>
    <col min="8197" max="8197" width="19.85546875" style="2" customWidth="1"/>
    <col min="8198" max="8198" width="17.7109375" style="2" customWidth="1"/>
    <col min="8199" max="8199" width="18" style="2" customWidth="1"/>
    <col min="8200" max="8200" width="14.7109375" style="2" customWidth="1"/>
    <col min="8201" max="8201" width="79" style="2" customWidth="1"/>
    <col min="8202" max="8202" width="27.28515625" style="2" customWidth="1"/>
    <col min="8203" max="8203" width="25.85546875" style="2" customWidth="1"/>
    <col min="8204" max="8204" width="20.42578125" style="2" customWidth="1"/>
    <col min="8205" max="8205" width="26" style="2" customWidth="1"/>
    <col min="8206" max="8448" width="8.85546875" style="2"/>
    <col min="8449" max="8449" width="9.140625" style="2" customWidth="1"/>
    <col min="8450" max="8450" width="63" style="2" customWidth="1"/>
    <col min="8451" max="8451" width="18.140625" style="2" customWidth="1"/>
    <col min="8452" max="8452" width="17.42578125" style="2" customWidth="1"/>
    <col min="8453" max="8453" width="19.85546875" style="2" customWidth="1"/>
    <col min="8454" max="8454" width="17.7109375" style="2" customWidth="1"/>
    <col min="8455" max="8455" width="18" style="2" customWidth="1"/>
    <col min="8456" max="8456" width="14.7109375" style="2" customWidth="1"/>
    <col min="8457" max="8457" width="79" style="2" customWidth="1"/>
    <col min="8458" max="8458" width="27.28515625" style="2" customWidth="1"/>
    <col min="8459" max="8459" width="25.85546875" style="2" customWidth="1"/>
    <col min="8460" max="8460" width="20.42578125" style="2" customWidth="1"/>
    <col min="8461" max="8461" width="26" style="2" customWidth="1"/>
    <col min="8462" max="8704" width="8.85546875" style="2"/>
    <col min="8705" max="8705" width="9.140625" style="2" customWidth="1"/>
    <col min="8706" max="8706" width="63" style="2" customWidth="1"/>
    <col min="8707" max="8707" width="18.140625" style="2" customWidth="1"/>
    <col min="8708" max="8708" width="17.42578125" style="2" customWidth="1"/>
    <col min="8709" max="8709" width="19.85546875" style="2" customWidth="1"/>
    <col min="8710" max="8710" width="17.7109375" style="2" customWidth="1"/>
    <col min="8711" max="8711" width="18" style="2" customWidth="1"/>
    <col min="8712" max="8712" width="14.7109375" style="2" customWidth="1"/>
    <col min="8713" max="8713" width="79" style="2" customWidth="1"/>
    <col min="8714" max="8714" width="27.28515625" style="2" customWidth="1"/>
    <col min="8715" max="8715" width="25.85546875" style="2" customWidth="1"/>
    <col min="8716" max="8716" width="20.42578125" style="2" customWidth="1"/>
    <col min="8717" max="8717" width="26" style="2" customWidth="1"/>
    <col min="8718" max="8960" width="8.85546875" style="2"/>
    <col min="8961" max="8961" width="9.140625" style="2" customWidth="1"/>
    <col min="8962" max="8962" width="63" style="2" customWidth="1"/>
    <col min="8963" max="8963" width="18.140625" style="2" customWidth="1"/>
    <col min="8964" max="8964" width="17.42578125" style="2" customWidth="1"/>
    <col min="8965" max="8965" width="19.85546875" style="2" customWidth="1"/>
    <col min="8966" max="8966" width="17.7109375" style="2" customWidth="1"/>
    <col min="8967" max="8967" width="18" style="2" customWidth="1"/>
    <col min="8968" max="8968" width="14.7109375" style="2" customWidth="1"/>
    <col min="8969" max="8969" width="79" style="2" customWidth="1"/>
    <col min="8970" max="8970" width="27.28515625" style="2" customWidth="1"/>
    <col min="8971" max="8971" width="25.85546875" style="2" customWidth="1"/>
    <col min="8972" max="8972" width="20.42578125" style="2" customWidth="1"/>
    <col min="8973" max="8973" width="26" style="2" customWidth="1"/>
    <col min="8974" max="9216" width="8.85546875" style="2"/>
    <col min="9217" max="9217" width="9.140625" style="2" customWidth="1"/>
    <col min="9218" max="9218" width="63" style="2" customWidth="1"/>
    <col min="9219" max="9219" width="18.140625" style="2" customWidth="1"/>
    <col min="9220" max="9220" width="17.42578125" style="2" customWidth="1"/>
    <col min="9221" max="9221" width="19.85546875" style="2" customWidth="1"/>
    <col min="9222" max="9222" width="17.7109375" style="2" customWidth="1"/>
    <col min="9223" max="9223" width="18" style="2" customWidth="1"/>
    <col min="9224" max="9224" width="14.7109375" style="2" customWidth="1"/>
    <col min="9225" max="9225" width="79" style="2" customWidth="1"/>
    <col min="9226" max="9226" width="27.28515625" style="2" customWidth="1"/>
    <col min="9227" max="9227" width="25.85546875" style="2" customWidth="1"/>
    <col min="9228" max="9228" width="20.42578125" style="2" customWidth="1"/>
    <col min="9229" max="9229" width="26" style="2" customWidth="1"/>
    <col min="9230" max="9472" width="8.85546875" style="2"/>
    <col min="9473" max="9473" width="9.140625" style="2" customWidth="1"/>
    <col min="9474" max="9474" width="63" style="2" customWidth="1"/>
    <col min="9475" max="9475" width="18.140625" style="2" customWidth="1"/>
    <col min="9476" max="9476" width="17.42578125" style="2" customWidth="1"/>
    <col min="9477" max="9477" width="19.85546875" style="2" customWidth="1"/>
    <col min="9478" max="9478" width="17.7109375" style="2" customWidth="1"/>
    <col min="9479" max="9479" width="18" style="2" customWidth="1"/>
    <col min="9480" max="9480" width="14.7109375" style="2" customWidth="1"/>
    <col min="9481" max="9481" width="79" style="2" customWidth="1"/>
    <col min="9482" max="9482" width="27.28515625" style="2" customWidth="1"/>
    <col min="9483" max="9483" width="25.85546875" style="2" customWidth="1"/>
    <col min="9484" max="9484" width="20.42578125" style="2" customWidth="1"/>
    <col min="9485" max="9485" width="26" style="2" customWidth="1"/>
    <col min="9486" max="9728" width="8.85546875" style="2"/>
    <col min="9729" max="9729" width="9.140625" style="2" customWidth="1"/>
    <col min="9730" max="9730" width="63" style="2" customWidth="1"/>
    <col min="9731" max="9731" width="18.140625" style="2" customWidth="1"/>
    <col min="9732" max="9732" width="17.42578125" style="2" customWidth="1"/>
    <col min="9733" max="9733" width="19.85546875" style="2" customWidth="1"/>
    <col min="9734" max="9734" width="17.7109375" style="2" customWidth="1"/>
    <col min="9735" max="9735" width="18" style="2" customWidth="1"/>
    <col min="9736" max="9736" width="14.7109375" style="2" customWidth="1"/>
    <col min="9737" max="9737" width="79" style="2" customWidth="1"/>
    <col min="9738" max="9738" width="27.28515625" style="2" customWidth="1"/>
    <col min="9739" max="9739" width="25.85546875" style="2" customWidth="1"/>
    <col min="9740" max="9740" width="20.42578125" style="2" customWidth="1"/>
    <col min="9741" max="9741" width="26" style="2" customWidth="1"/>
    <col min="9742" max="9984" width="8.85546875" style="2"/>
    <col min="9985" max="9985" width="9.140625" style="2" customWidth="1"/>
    <col min="9986" max="9986" width="63" style="2" customWidth="1"/>
    <col min="9987" max="9987" width="18.140625" style="2" customWidth="1"/>
    <col min="9988" max="9988" width="17.42578125" style="2" customWidth="1"/>
    <col min="9989" max="9989" width="19.85546875" style="2" customWidth="1"/>
    <col min="9990" max="9990" width="17.7109375" style="2" customWidth="1"/>
    <col min="9991" max="9991" width="18" style="2" customWidth="1"/>
    <col min="9992" max="9992" width="14.7109375" style="2" customWidth="1"/>
    <col min="9993" max="9993" width="79" style="2" customWidth="1"/>
    <col min="9994" max="9994" width="27.28515625" style="2" customWidth="1"/>
    <col min="9995" max="9995" width="25.85546875" style="2" customWidth="1"/>
    <col min="9996" max="9996" width="20.42578125" style="2" customWidth="1"/>
    <col min="9997" max="9997" width="26" style="2" customWidth="1"/>
    <col min="9998" max="10240" width="8.85546875" style="2"/>
    <col min="10241" max="10241" width="9.140625" style="2" customWidth="1"/>
    <col min="10242" max="10242" width="63" style="2" customWidth="1"/>
    <col min="10243" max="10243" width="18.140625" style="2" customWidth="1"/>
    <col min="10244" max="10244" width="17.42578125" style="2" customWidth="1"/>
    <col min="10245" max="10245" width="19.85546875" style="2" customWidth="1"/>
    <col min="10246" max="10246" width="17.7109375" style="2" customWidth="1"/>
    <col min="10247" max="10247" width="18" style="2" customWidth="1"/>
    <col min="10248" max="10248" width="14.7109375" style="2" customWidth="1"/>
    <col min="10249" max="10249" width="79" style="2" customWidth="1"/>
    <col min="10250" max="10250" width="27.28515625" style="2" customWidth="1"/>
    <col min="10251" max="10251" width="25.85546875" style="2" customWidth="1"/>
    <col min="10252" max="10252" width="20.42578125" style="2" customWidth="1"/>
    <col min="10253" max="10253" width="26" style="2" customWidth="1"/>
    <col min="10254" max="10496" width="8.85546875" style="2"/>
    <col min="10497" max="10497" width="9.140625" style="2" customWidth="1"/>
    <col min="10498" max="10498" width="63" style="2" customWidth="1"/>
    <col min="10499" max="10499" width="18.140625" style="2" customWidth="1"/>
    <col min="10500" max="10500" width="17.42578125" style="2" customWidth="1"/>
    <col min="10501" max="10501" width="19.85546875" style="2" customWidth="1"/>
    <col min="10502" max="10502" width="17.7109375" style="2" customWidth="1"/>
    <col min="10503" max="10503" width="18" style="2" customWidth="1"/>
    <col min="10504" max="10504" width="14.7109375" style="2" customWidth="1"/>
    <col min="10505" max="10505" width="79" style="2" customWidth="1"/>
    <col min="10506" max="10506" width="27.28515625" style="2" customWidth="1"/>
    <col min="10507" max="10507" width="25.85546875" style="2" customWidth="1"/>
    <col min="10508" max="10508" width="20.42578125" style="2" customWidth="1"/>
    <col min="10509" max="10509" width="26" style="2" customWidth="1"/>
    <col min="10510" max="10752" width="8.85546875" style="2"/>
    <col min="10753" max="10753" width="9.140625" style="2" customWidth="1"/>
    <col min="10754" max="10754" width="63" style="2" customWidth="1"/>
    <col min="10755" max="10755" width="18.140625" style="2" customWidth="1"/>
    <col min="10756" max="10756" width="17.42578125" style="2" customWidth="1"/>
    <col min="10757" max="10757" width="19.85546875" style="2" customWidth="1"/>
    <col min="10758" max="10758" width="17.7109375" style="2" customWidth="1"/>
    <col min="10759" max="10759" width="18" style="2" customWidth="1"/>
    <col min="10760" max="10760" width="14.7109375" style="2" customWidth="1"/>
    <col min="10761" max="10761" width="79" style="2" customWidth="1"/>
    <col min="10762" max="10762" width="27.28515625" style="2" customWidth="1"/>
    <col min="10763" max="10763" width="25.85546875" style="2" customWidth="1"/>
    <col min="10764" max="10764" width="20.42578125" style="2" customWidth="1"/>
    <col min="10765" max="10765" width="26" style="2" customWidth="1"/>
    <col min="10766" max="11008" width="8.85546875" style="2"/>
    <col min="11009" max="11009" width="9.140625" style="2" customWidth="1"/>
    <col min="11010" max="11010" width="63" style="2" customWidth="1"/>
    <col min="11011" max="11011" width="18.140625" style="2" customWidth="1"/>
    <col min="11012" max="11012" width="17.42578125" style="2" customWidth="1"/>
    <col min="11013" max="11013" width="19.85546875" style="2" customWidth="1"/>
    <col min="11014" max="11014" width="17.7109375" style="2" customWidth="1"/>
    <col min="11015" max="11015" width="18" style="2" customWidth="1"/>
    <col min="11016" max="11016" width="14.7109375" style="2" customWidth="1"/>
    <col min="11017" max="11017" width="79" style="2" customWidth="1"/>
    <col min="11018" max="11018" width="27.28515625" style="2" customWidth="1"/>
    <col min="11019" max="11019" width="25.85546875" style="2" customWidth="1"/>
    <col min="11020" max="11020" width="20.42578125" style="2" customWidth="1"/>
    <col min="11021" max="11021" width="26" style="2" customWidth="1"/>
    <col min="11022" max="11264" width="8.85546875" style="2"/>
    <col min="11265" max="11265" width="9.140625" style="2" customWidth="1"/>
    <col min="11266" max="11266" width="63" style="2" customWidth="1"/>
    <col min="11267" max="11267" width="18.140625" style="2" customWidth="1"/>
    <col min="11268" max="11268" width="17.42578125" style="2" customWidth="1"/>
    <col min="11269" max="11269" width="19.85546875" style="2" customWidth="1"/>
    <col min="11270" max="11270" width="17.7109375" style="2" customWidth="1"/>
    <col min="11271" max="11271" width="18" style="2" customWidth="1"/>
    <col min="11272" max="11272" width="14.7109375" style="2" customWidth="1"/>
    <col min="11273" max="11273" width="79" style="2" customWidth="1"/>
    <col min="11274" max="11274" width="27.28515625" style="2" customWidth="1"/>
    <col min="11275" max="11275" width="25.85546875" style="2" customWidth="1"/>
    <col min="11276" max="11276" width="20.42578125" style="2" customWidth="1"/>
    <col min="11277" max="11277" width="26" style="2" customWidth="1"/>
    <col min="11278" max="11520" width="8.85546875" style="2"/>
    <col min="11521" max="11521" width="9.140625" style="2" customWidth="1"/>
    <col min="11522" max="11522" width="63" style="2" customWidth="1"/>
    <col min="11523" max="11523" width="18.140625" style="2" customWidth="1"/>
    <col min="11524" max="11524" width="17.42578125" style="2" customWidth="1"/>
    <col min="11525" max="11525" width="19.85546875" style="2" customWidth="1"/>
    <col min="11526" max="11526" width="17.7109375" style="2" customWidth="1"/>
    <col min="11527" max="11527" width="18" style="2" customWidth="1"/>
    <col min="11528" max="11528" width="14.7109375" style="2" customWidth="1"/>
    <col min="11529" max="11529" width="79" style="2" customWidth="1"/>
    <col min="11530" max="11530" width="27.28515625" style="2" customWidth="1"/>
    <col min="11531" max="11531" width="25.85546875" style="2" customWidth="1"/>
    <col min="11532" max="11532" width="20.42578125" style="2" customWidth="1"/>
    <col min="11533" max="11533" width="26" style="2" customWidth="1"/>
    <col min="11534" max="11776" width="8.85546875" style="2"/>
    <col min="11777" max="11777" width="9.140625" style="2" customWidth="1"/>
    <col min="11778" max="11778" width="63" style="2" customWidth="1"/>
    <col min="11779" max="11779" width="18.140625" style="2" customWidth="1"/>
    <col min="11780" max="11780" width="17.42578125" style="2" customWidth="1"/>
    <col min="11781" max="11781" width="19.85546875" style="2" customWidth="1"/>
    <col min="11782" max="11782" width="17.7109375" style="2" customWidth="1"/>
    <col min="11783" max="11783" width="18" style="2" customWidth="1"/>
    <col min="11784" max="11784" width="14.7109375" style="2" customWidth="1"/>
    <col min="11785" max="11785" width="79" style="2" customWidth="1"/>
    <col min="11786" max="11786" width="27.28515625" style="2" customWidth="1"/>
    <col min="11787" max="11787" width="25.85546875" style="2" customWidth="1"/>
    <col min="11788" max="11788" width="20.42578125" style="2" customWidth="1"/>
    <col min="11789" max="11789" width="26" style="2" customWidth="1"/>
    <col min="11790" max="12032" width="8.85546875" style="2"/>
    <col min="12033" max="12033" width="9.140625" style="2" customWidth="1"/>
    <col min="12034" max="12034" width="63" style="2" customWidth="1"/>
    <col min="12035" max="12035" width="18.140625" style="2" customWidth="1"/>
    <col min="12036" max="12036" width="17.42578125" style="2" customWidth="1"/>
    <col min="12037" max="12037" width="19.85546875" style="2" customWidth="1"/>
    <col min="12038" max="12038" width="17.7109375" style="2" customWidth="1"/>
    <col min="12039" max="12039" width="18" style="2" customWidth="1"/>
    <col min="12040" max="12040" width="14.7109375" style="2" customWidth="1"/>
    <col min="12041" max="12041" width="79" style="2" customWidth="1"/>
    <col min="12042" max="12042" width="27.28515625" style="2" customWidth="1"/>
    <col min="12043" max="12043" width="25.85546875" style="2" customWidth="1"/>
    <col min="12044" max="12044" width="20.42578125" style="2" customWidth="1"/>
    <col min="12045" max="12045" width="26" style="2" customWidth="1"/>
    <col min="12046" max="12288" width="8.85546875" style="2"/>
    <col min="12289" max="12289" width="9.140625" style="2" customWidth="1"/>
    <col min="12290" max="12290" width="63" style="2" customWidth="1"/>
    <col min="12291" max="12291" width="18.140625" style="2" customWidth="1"/>
    <col min="12292" max="12292" width="17.42578125" style="2" customWidth="1"/>
    <col min="12293" max="12293" width="19.85546875" style="2" customWidth="1"/>
    <col min="12294" max="12294" width="17.7109375" style="2" customWidth="1"/>
    <col min="12295" max="12295" width="18" style="2" customWidth="1"/>
    <col min="12296" max="12296" width="14.7109375" style="2" customWidth="1"/>
    <col min="12297" max="12297" width="79" style="2" customWidth="1"/>
    <col min="12298" max="12298" width="27.28515625" style="2" customWidth="1"/>
    <col min="12299" max="12299" width="25.85546875" style="2" customWidth="1"/>
    <col min="12300" max="12300" width="20.42578125" style="2" customWidth="1"/>
    <col min="12301" max="12301" width="26" style="2" customWidth="1"/>
    <col min="12302" max="12544" width="8.85546875" style="2"/>
    <col min="12545" max="12545" width="9.140625" style="2" customWidth="1"/>
    <col min="12546" max="12546" width="63" style="2" customWidth="1"/>
    <col min="12547" max="12547" width="18.140625" style="2" customWidth="1"/>
    <col min="12548" max="12548" width="17.42578125" style="2" customWidth="1"/>
    <col min="12549" max="12549" width="19.85546875" style="2" customWidth="1"/>
    <col min="12550" max="12550" width="17.7109375" style="2" customWidth="1"/>
    <col min="12551" max="12551" width="18" style="2" customWidth="1"/>
    <col min="12552" max="12552" width="14.7109375" style="2" customWidth="1"/>
    <col min="12553" max="12553" width="79" style="2" customWidth="1"/>
    <col min="12554" max="12554" width="27.28515625" style="2" customWidth="1"/>
    <col min="12555" max="12555" width="25.85546875" style="2" customWidth="1"/>
    <col min="12556" max="12556" width="20.42578125" style="2" customWidth="1"/>
    <col min="12557" max="12557" width="26" style="2" customWidth="1"/>
    <col min="12558" max="12800" width="8.85546875" style="2"/>
    <col min="12801" max="12801" width="9.140625" style="2" customWidth="1"/>
    <col min="12802" max="12802" width="63" style="2" customWidth="1"/>
    <col min="12803" max="12803" width="18.140625" style="2" customWidth="1"/>
    <col min="12804" max="12804" width="17.42578125" style="2" customWidth="1"/>
    <col min="12805" max="12805" width="19.85546875" style="2" customWidth="1"/>
    <col min="12806" max="12806" width="17.7109375" style="2" customWidth="1"/>
    <col min="12807" max="12807" width="18" style="2" customWidth="1"/>
    <col min="12808" max="12808" width="14.7109375" style="2" customWidth="1"/>
    <col min="12809" max="12809" width="79" style="2" customWidth="1"/>
    <col min="12810" max="12810" width="27.28515625" style="2" customWidth="1"/>
    <col min="12811" max="12811" width="25.85546875" style="2" customWidth="1"/>
    <col min="12812" max="12812" width="20.42578125" style="2" customWidth="1"/>
    <col min="12813" max="12813" width="26" style="2" customWidth="1"/>
    <col min="12814" max="13056" width="8.85546875" style="2"/>
    <col min="13057" max="13057" width="9.140625" style="2" customWidth="1"/>
    <col min="13058" max="13058" width="63" style="2" customWidth="1"/>
    <col min="13059" max="13059" width="18.140625" style="2" customWidth="1"/>
    <col min="13060" max="13060" width="17.42578125" style="2" customWidth="1"/>
    <col min="13061" max="13061" width="19.85546875" style="2" customWidth="1"/>
    <col min="13062" max="13062" width="17.7109375" style="2" customWidth="1"/>
    <col min="13063" max="13063" width="18" style="2" customWidth="1"/>
    <col min="13064" max="13064" width="14.7109375" style="2" customWidth="1"/>
    <col min="13065" max="13065" width="79" style="2" customWidth="1"/>
    <col min="13066" max="13066" width="27.28515625" style="2" customWidth="1"/>
    <col min="13067" max="13067" width="25.85546875" style="2" customWidth="1"/>
    <col min="13068" max="13068" width="20.42578125" style="2" customWidth="1"/>
    <col min="13069" max="13069" width="26" style="2" customWidth="1"/>
    <col min="13070" max="13312" width="8.85546875" style="2"/>
    <col min="13313" max="13313" width="9.140625" style="2" customWidth="1"/>
    <col min="13314" max="13314" width="63" style="2" customWidth="1"/>
    <col min="13315" max="13315" width="18.140625" style="2" customWidth="1"/>
    <col min="13316" max="13316" width="17.42578125" style="2" customWidth="1"/>
    <col min="13317" max="13317" width="19.85546875" style="2" customWidth="1"/>
    <col min="13318" max="13318" width="17.7109375" style="2" customWidth="1"/>
    <col min="13319" max="13319" width="18" style="2" customWidth="1"/>
    <col min="13320" max="13320" width="14.7109375" style="2" customWidth="1"/>
    <col min="13321" max="13321" width="79" style="2" customWidth="1"/>
    <col min="13322" max="13322" width="27.28515625" style="2" customWidth="1"/>
    <col min="13323" max="13323" width="25.85546875" style="2" customWidth="1"/>
    <col min="13324" max="13324" width="20.42578125" style="2" customWidth="1"/>
    <col min="13325" max="13325" width="26" style="2" customWidth="1"/>
    <col min="13326" max="13568" width="8.85546875" style="2"/>
    <col min="13569" max="13569" width="9.140625" style="2" customWidth="1"/>
    <col min="13570" max="13570" width="63" style="2" customWidth="1"/>
    <col min="13571" max="13571" width="18.140625" style="2" customWidth="1"/>
    <col min="13572" max="13572" width="17.42578125" style="2" customWidth="1"/>
    <col min="13573" max="13573" width="19.85546875" style="2" customWidth="1"/>
    <col min="13574" max="13574" width="17.7109375" style="2" customWidth="1"/>
    <col min="13575" max="13575" width="18" style="2" customWidth="1"/>
    <col min="13576" max="13576" width="14.7109375" style="2" customWidth="1"/>
    <col min="13577" max="13577" width="79" style="2" customWidth="1"/>
    <col min="13578" max="13578" width="27.28515625" style="2" customWidth="1"/>
    <col min="13579" max="13579" width="25.85546875" style="2" customWidth="1"/>
    <col min="13580" max="13580" width="20.42578125" style="2" customWidth="1"/>
    <col min="13581" max="13581" width="26" style="2" customWidth="1"/>
    <col min="13582" max="13824" width="8.85546875" style="2"/>
    <col min="13825" max="13825" width="9.140625" style="2" customWidth="1"/>
    <col min="13826" max="13826" width="63" style="2" customWidth="1"/>
    <col min="13827" max="13827" width="18.140625" style="2" customWidth="1"/>
    <col min="13828" max="13828" width="17.42578125" style="2" customWidth="1"/>
    <col min="13829" max="13829" width="19.85546875" style="2" customWidth="1"/>
    <col min="13830" max="13830" width="17.7109375" style="2" customWidth="1"/>
    <col min="13831" max="13831" width="18" style="2" customWidth="1"/>
    <col min="13832" max="13832" width="14.7109375" style="2" customWidth="1"/>
    <col min="13833" max="13833" width="79" style="2" customWidth="1"/>
    <col min="13834" max="13834" width="27.28515625" style="2" customWidth="1"/>
    <col min="13835" max="13835" width="25.85546875" style="2" customWidth="1"/>
    <col min="13836" max="13836" width="20.42578125" style="2" customWidth="1"/>
    <col min="13837" max="13837" width="26" style="2" customWidth="1"/>
    <col min="13838" max="14080" width="8.85546875" style="2"/>
    <col min="14081" max="14081" width="9.140625" style="2" customWidth="1"/>
    <col min="14082" max="14082" width="63" style="2" customWidth="1"/>
    <col min="14083" max="14083" width="18.140625" style="2" customWidth="1"/>
    <col min="14084" max="14084" width="17.42578125" style="2" customWidth="1"/>
    <col min="14085" max="14085" width="19.85546875" style="2" customWidth="1"/>
    <col min="14086" max="14086" width="17.7109375" style="2" customWidth="1"/>
    <col min="14087" max="14087" width="18" style="2" customWidth="1"/>
    <col min="14088" max="14088" width="14.7109375" style="2" customWidth="1"/>
    <col min="14089" max="14089" width="79" style="2" customWidth="1"/>
    <col min="14090" max="14090" width="27.28515625" style="2" customWidth="1"/>
    <col min="14091" max="14091" width="25.85546875" style="2" customWidth="1"/>
    <col min="14092" max="14092" width="20.42578125" style="2" customWidth="1"/>
    <col min="14093" max="14093" width="26" style="2" customWidth="1"/>
    <col min="14094" max="14336" width="8.85546875" style="2"/>
    <col min="14337" max="14337" width="9.140625" style="2" customWidth="1"/>
    <col min="14338" max="14338" width="63" style="2" customWidth="1"/>
    <col min="14339" max="14339" width="18.140625" style="2" customWidth="1"/>
    <col min="14340" max="14340" width="17.42578125" style="2" customWidth="1"/>
    <col min="14341" max="14341" width="19.85546875" style="2" customWidth="1"/>
    <col min="14342" max="14342" width="17.7109375" style="2" customWidth="1"/>
    <col min="14343" max="14343" width="18" style="2" customWidth="1"/>
    <col min="14344" max="14344" width="14.7109375" style="2" customWidth="1"/>
    <col min="14345" max="14345" width="79" style="2" customWidth="1"/>
    <col min="14346" max="14346" width="27.28515625" style="2" customWidth="1"/>
    <col min="14347" max="14347" width="25.85546875" style="2" customWidth="1"/>
    <col min="14348" max="14348" width="20.42578125" style="2" customWidth="1"/>
    <col min="14349" max="14349" width="26" style="2" customWidth="1"/>
    <col min="14350" max="14592" width="8.85546875" style="2"/>
    <col min="14593" max="14593" width="9.140625" style="2" customWidth="1"/>
    <col min="14594" max="14594" width="63" style="2" customWidth="1"/>
    <col min="14595" max="14595" width="18.140625" style="2" customWidth="1"/>
    <col min="14596" max="14596" width="17.42578125" style="2" customWidth="1"/>
    <col min="14597" max="14597" width="19.85546875" style="2" customWidth="1"/>
    <col min="14598" max="14598" width="17.7109375" style="2" customWidth="1"/>
    <col min="14599" max="14599" width="18" style="2" customWidth="1"/>
    <col min="14600" max="14600" width="14.7109375" style="2" customWidth="1"/>
    <col min="14601" max="14601" width="79" style="2" customWidth="1"/>
    <col min="14602" max="14602" width="27.28515625" style="2" customWidth="1"/>
    <col min="14603" max="14603" width="25.85546875" style="2" customWidth="1"/>
    <col min="14604" max="14604" width="20.42578125" style="2" customWidth="1"/>
    <col min="14605" max="14605" width="26" style="2" customWidth="1"/>
    <col min="14606" max="14848" width="8.85546875" style="2"/>
    <col min="14849" max="14849" width="9.140625" style="2" customWidth="1"/>
    <col min="14850" max="14850" width="63" style="2" customWidth="1"/>
    <col min="14851" max="14851" width="18.140625" style="2" customWidth="1"/>
    <col min="14852" max="14852" width="17.42578125" style="2" customWidth="1"/>
    <col min="14853" max="14853" width="19.85546875" style="2" customWidth="1"/>
    <col min="14854" max="14854" width="17.7109375" style="2" customWidth="1"/>
    <col min="14855" max="14855" width="18" style="2" customWidth="1"/>
    <col min="14856" max="14856" width="14.7109375" style="2" customWidth="1"/>
    <col min="14857" max="14857" width="79" style="2" customWidth="1"/>
    <col min="14858" max="14858" width="27.28515625" style="2" customWidth="1"/>
    <col min="14859" max="14859" width="25.85546875" style="2" customWidth="1"/>
    <col min="14860" max="14860" width="20.42578125" style="2" customWidth="1"/>
    <col min="14861" max="14861" width="26" style="2" customWidth="1"/>
    <col min="14862" max="15104" width="8.85546875" style="2"/>
    <col min="15105" max="15105" width="9.140625" style="2" customWidth="1"/>
    <col min="15106" max="15106" width="63" style="2" customWidth="1"/>
    <col min="15107" max="15107" width="18.140625" style="2" customWidth="1"/>
    <col min="15108" max="15108" width="17.42578125" style="2" customWidth="1"/>
    <col min="15109" max="15109" width="19.85546875" style="2" customWidth="1"/>
    <col min="15110" max="15110" width="17.7109375" style="2" customWidth="1"/>
    <col min="15111" max="15111" width="18" style="2" customWidth="1"/>
    <col min="15112" max="15112" width="14.7109375" style="2" customWidth="1"/>
    <col min="15113" max="15113" width="79" style="2" customWidth="1"/>
    <col min="15114" max="15114" width="27.28515625" style="2" customWidth="1"/>
    <col min="15115" max="15115" width="25.85546875" style="2" customWidth="1"/>
    <col min="15116" max="15116" width="20.42578125" style="2" customWidth="1"/>
    <col min="15117" max="15117" width="26" style="2" customWidth="1"/>
    <col min="15118" max="15360" width="8.85546875" style="2"/>
    <col min="15361" max="15361" width="9.140625" style="2" customWidth="1"/>
    <col min="15362" max="15362" width="63" style="2" customWidth="1"/>
    <col min="15363" max="15363" width="18.140625" style="2" customWidth="1"/>
    <col min="15364" max="15364" width="17.42578125" style="2" customWidth="1"/>
    <col min="15365" max="15365" width="19.85546875" style="2" customWidth="1"/>
    <col min="15366" max="15366" width="17.7109375" style="2" customWidth="1"/>
    <col min="15367" max="15367" width="18" style="2" customWidth="1"/>
    <col min="15368" max="15368" width="14.7109375" style="2" customWidth="1"/>
    <col min="15369" max="15369" width="79" style="2" customWidth="1"/>
    <col min="15370" max="15370" width="27.28515625" style="2" customWidth="1"/>
    <col min="15371" max="15371" width="25.85546875" style="2" customWidth="1"/>
    <col min="15372" max="15372" width="20.42578125" style="2" customWidth="1"/>
    <col min="15373" max="15373" width="26" style="2" customWidth="1"/>
    <col min="15374" max="15616" width="8.85546875" style="2"/>
    <col min="15617" max="15617" width="9.140625" style="2" customWidth="1"/>
    <col min="15618" max="15618" width="63" style="2" customWidth="1"/>
    <col min="15619" max="15619" width="18.140625" style="2" customWidth="1"/>
    <col min="15620" max="15620" width="17.42578125" style="2" customWidth="1"/>
    <col min="15621" max="15621" width="19.85546875" style="2" customWidth="1"/>
    <col min="15622" max="15622" width="17.7109375" style="2" customWidth="1"/>
    <col min="15623" max="15623" width="18" style="2" customWidth="1"/>
    <col min="15624" max="15624" width="14.7109375" style="2" customWidth="1"/>
    <col min="15625" max="15625" width="79" style="2" customWidth="1"/>
    <col min="15626" max="15626" width="27.28515625" style="2" customWidth="1"/>
    <col min="15627" max="15627" width="25.85546875" style="2" customWidth="1"/>
    <col min="15628" max="15628" width="20.42578125" style="2" customWidth="1"/>
    <col min="15629" max="15629" width="26" style="2" customWidth="1"/>
    <col min="15630" max="15872" width="8.85546875" style="2"/>
    <col min="15873" max="15873" width="9.140625" style="2" customWidth="1"/>
    <col min="15874" max="15874" width="63" style="2" customWidth="1"/>
    <col min="15875" max="15875" width="18.140625" style="2" customWidth="1"/>
    <col min="15876" max="15876" width="17.42578125" style="2" customWidth="1"/>
    <col min="15877" max="15877" width="19.85546875" style="2" customWidth="1"/>
    <col min="15878" max="15878" width="17.7109375" style="2" customWidth="1"/>
    <col min="15879" max="15879" width="18" style="2" customWidth="1"/>
    <col min="15880" max="15880" width="14.7109375" style="2" customWidth="1"/>
    <col min="15881" max="15881" width="79" style="2" customWidth="1"/>
    <col min="15882" max="15882" width="27.28515625" style="2" customWidth="1"/>
    <col min="15883" max="15883" width="25.85546875" style="2" customWidth="1"/>
    <col min="15884" max="15884" width="20.42578125" style="2" customWidth="1"/>
    <col min="15885" max="15885" width="26" style="2" customWidth="1"/>
    <col min="15886" max="16128" width="8.85546875" style="2"/>
    <col min="16129" max="16129" width="9.140625" style="2" customWidth="1"/>
    <col min="16130" max="16130" width="63" style="2" customWidth="1"/>
    <col min="16131" max="16131" width="18.140625" style="2" customWidth="1"/>
    <col min="16132" max="16132" width="17.42578125" style="2" customWidth="1"/>
    <col min="16133" max="16133" width="19.85546875" style="2" customWidth="1"/>
    <col min="16134" max="16134" width="17.7109375" style="2" customWidth="1"/>
    <col min="16135" max="16135" width="18" style="2" customWidth="1"/>
    <col min="16136" max="16136" width="14.7109375" style="2" customWidth="1"/>
    <col min="16137" max="16137" width="79" style="2" customWidth="1"/>
    <col min="16138" max="16138" width="27.28515625" style="2" customWidth="1"/>
    <col min="16139" max="16139" width="25.85546875" style="2" customWidth="1"/>
    <col min="16140" max="16140" width="20.42578125" style="2" customWidth="1"/>
    <col min="16141" max="16141" width="26" style="2" customWidth="1"/>
    <col min="16142" max="16384" width="8.85546875" style="2"/>
  </cols>
  <sheetData>
    <row r="1" spans="1:19" ht="35.25" customHeight="1">
      <c r="A1" s="309" t="s">
        <v>0</v>
      </c>
      <c r="B1" s="309"/>
      <c r="C1" s="309"/>
      <c r="D1" s="309"/>
      <c r="E1" s="309"/>
      <c r="F1" s="309"/>
      <c r="G1" s="309"/>
      <c r="H1" s="309"/>
      <c r="I1" s="309"/>
      <c r="J1" s="1"/>
      <c r="K1" s="1"/>
      <c r="L1" s="1"/>
      <c r="M1" s="1"/>
      <c r="N1" s="1"/>
      <c r="O1" s="1"/>
      <c r="P1" s="1"/>
      <c r="Q1" s="1"/>
      <c r="R1" s="1"/>
      <c r="S1" s="1"/>
    </row>
    <row r="2" spans="1:19" ht="18.75" customHeight="1">
      <c r="A2" s="310"/>
      <c r="B2" s="310"/>
      <c r="C2" s="310"/>
      <c r="D2" s="310"/>
      <c r="E2" s="310"/>
      <c r="F2" s="310"/>
      <c r="G2" s="310"/>
      <c r="H2" s="310"/>
      <c r="I2" s="310"/>
      <c r="J2" s="1"/>
      <c r="K2" s="1"/>
      <c r="L2" s="1"/>
      <c r="M2" s="1"/>
      <c r="N2" s="1"/>
      <c r="O2" s="1"/>
      <c r="P2" s="1"/>
      <c r="Q2" s="1"/>
      <c r="R2" s="1"/>
      <c r="S2" s="1"/>
    </row>
    <row r="3" spans="1:19" ht="15" customHeight="1">
      <c r="A3" s="311" t="s">
        <v>1</v>
      </c>
      <c r="B3" s="313" t="s">
        <v>2</v>
      </c>
      <c r="C3" s="314" t="s">
        <v>187</v>
      </c>
      <c r="D3" s="314" t="s">
        <v>188</v>
      </c>
      <c r="E3" s="315" t="s">
        <v>3</v>
      </c>
      <c r="F3" s="315"/>
      <c r="G3" s="315"/>
      <c r="H3" s="314" t="s">
        <v>4</v>
      </c>
      <c r="I3" s="313" t="s">
        <v>5</v>
      </c>
      <c r="J3" s="1"/>
      <c r="K3" s="1"/>
      <c r="L3" s="1"/>
      <c r="M3" s="1"/>
      <c r="N3" s="1"/>
      <c r="O3" s="1"/>
      <c r="P3" s="1"/>
      <c r="Q3" s="1"/>
      <c r="R3" s="1"/>
      <c r="S3" s="1"/>
    </row>
    <row r="4" spans="1:19" ht="87" customHeight="1">
      <c r="A4" s="312"/>
      <c r="B4" s="313"/>
      <c r="C4" s="314"/>
      <c r="D4" s="314"/>
      <c r="E4" s="3" t="s">
        <v>6</v>
      </c>
      <c r="F4" s="3" t="s">
        <v>7</v>
      </c>
      <c r="G4" s="3" t="s">
        <v>8</v>
      </c>
      <c r="H4" s="314"/>
      <c r="I4" s="316"/>
      <c r="J4" s="4"/>
      <c r="K4" s="4"/>
      <c r="L4" s="4"/>
      <c r="M4" s="4"/>
      <c r="N4" s="4"/>
      <c r="O4" s="4"/>
    </row>
    <row r="5" spans="1:19" ht="15.75">
      <c r="A5" s="5"/>
      <c r="B5" s="6" t="s">
        <v>9</v>
      </c>
      <c r="C5" s="7">
        <f>C9+C13</f>
        <v>27299561.815070003</v>
      </c>
      <c r="D5" s="7">
        <f>D9+D13</f>
        <v>26867783.450070009</v>
      </c>
      <c r="E5" s="7">
        <f>E9+E13</f>
        <v>5246778.0889499998</v>
      </c>
      <c r="F5" s="7">
        <f>F9+F13</f>
        <v>1713487.4794500002</v>
      </c>
      <c r="G5" s="7">
        <f>G9+G13</f>
        <v>1599325.6564499999</v>
      </c>
      <c r="H5" s="8">
        <f>G5/C5%</f>
        <v>5.8584297699867625</v>
      </c>
      <c r="I5" s="9"/>
      <c r="J5" s="10"/>
      <c r="K5" s="10"/>
      <c r="L5" s="10"/>
      <c r="M5" s="10"/>
      <c r="N5" s="4"/>
      <c r="O5" s="4"/>
    </row>
    <row r="6" spans="1:19" ht="15.75">
      <c r="A6" s="11"/>
      <c r="B6" s="12" t="s">
        <v>10</v>
      </c>
      <c r="C6" s="13">
        <f>'[1]1 кв 2018 без МО порядок'!C7+'[1]1 кв 2018 МО порядок'!C7</f>
        <v>26149027.930500001</v>
      </c>
      <c r="D6" s="13">
        <f>'[1]1 кв 2018 без МО порядок'!D7+'[1]1 кв 2018 МО порядок'!D7</f>
        <v>25909327.530500002</v>
      </c>
      <c r="E6" s="13">
        <f>'[1]1 кв 2018 без МО порядок'!E7+'[1]1 кв 2018 МО порядок'!E7</f>
        <v>4964853.2489499999</v>
      </c>
      <c r="F6" s="13">
        <f>'[1]1 кв 2018 без МО порядок'!F7+'[1]1 кв 2018 МО порядок'!F7</f>
        <v>1442212.53945</v>
      </c>
      <c r="G6" s="13">
        <f>'[1]1 кв 2018 без МО порядок'!G7+'[1]1 кв 2018 МО порядок'!G7</f>
        <v>1328050.7164499999</v>
      </c>
      <c r="H6" s="14">
        <f>G6/C6%</f>
        <v>5.0787766183115854</v>
      </c>
      <c r="I6" s="15"/>
      <c r="J6" s="16"/>
      <c r="K6" s="16"/>
      <c r="L6" s="16"/>
      <c r="M6" s="16"/>
      <c r="N6" s="4"/>
      <c r="O6" s="4"/>
    </row>
    <row r="7" spans="1:19" ht="15.75">
      <c r="A7" s="17"/>
      <c r="B7" s="18" t="s">
        <v>11</v>
      </c>
      <c r="C7" s="13">
        <f>'[1]1 кв 2018 без МО порядок'!C8+'[1]1 кв 2018 МО порядок'!C8</f>
        <v>1026654.48457</v>
      </c>
      <c r="D7" s="13">
        <f>'[1]1 кв 2018 без МО порядок'!D8+'[1]1 кв 2018 МО порядок'!D8</f>
        <v>958455.91957000003</v>
      </c>
      <c r="E7" s="13">
        <f>'[1]1 кв 2018 без МО порядок'!E8+'[1]1 кв 2018 МО порядок'!E8</f>
        <v>281924.83999999997</v>
      </c>
      <c r="F7" s="13">
        <f>'[1]1 кв 2018 без МО порядок'!F8+'[1]1 кв 2018 МО порядок'!F8</f>
        <v>271274.93999999994</v>
      </c>
      <c r="G7" s="13">
        <f>'[1]1 кв 2018 без МО порядок'!G8+'[1]1 кв 2018 МО порядок'!G8</f>
        <v>271274.93999999994</v>
      </c>
      <c r="H7" s="14">
        <f>G7/C7%</f>
        <v>26.423197295399696</v>
      </c>
      <c r="I7" s="19"/>
      <c r="J7" s="20"/>
      <c r="K7" s="20"/>
      <c r="L7" s="20"/>
      <c r="M7" s="20"/>
      <c r="N7" s="4"/>
      <c r="O7" s="4"/>
    </row>
    <row r="8" spans="1:19" ht="15.75">
      <c r="A8" s="11"/>
      <c r="B8" s="12" t="s">
        <v>12</v>
      </c>
      <c r="C8" s="13">
        <f>'[1]1 кв 2018 без МО порядок'!C9+'[1]1 кв 2018 МО порядок'!C9</f>
        <v>123879.4</v>
      </c>
      <c r="D8" s="13">
        <f>'[1]1 кв 2018 без МО порядок'!D9+'[1]1 кв 2018 МО порядок'!D9</f>
        <v>0</v>
      </c>
      <c r="E8" s="13">
        <f>'[1]1 кв 2018 без МО порядок'!E9+'[1]1 кв 2018 МО порядок'!E9</f>
        <v>0</v>
      </c>
      <c r="F8" s="13">
        <f>'[1]1 кв 2018 без МО порядок'!F9+'[1]1 кв 2018 МО порядок'!F9</f>
        <v>0</v>
      </c>
      <c r="G8" s="13">
        <f>'[1]1 кв 2018 без МО порядок'!G9+'[1]1 кв 2018 МО порядок'!G9</f>
        <v>0</v>
      </c>
      <c r="H8" s="14">
        <f>G8/C8%</f>
        <v>0</v>
      </c>
      <c r="I8" s="19"/>
      <c r="J8" s="20"/>
      <c r="K8" s="20"/>
      <c r="L8" s="20"/>
      <c r="M8" s="4"/>
      <c r="N8" s="4"/>
      <c r="O8" s="4"/>
    </row>
    <row r="9" spans="1:19" ht="15.75">
      <c r="A9" s="21"/>
      <c r="B9" s="22" t="s">
        <v>13</v>
      </c>
      <c r="C9" s="23">
        <f>'[1]1 кв 2018 без МО порядок'!C10+'[1]1 кв 2018 МО порядок'!C10</f>
        <v>18516079.991000004</v>
      </c>
      <c r="D9" s="23">
        <f>'[1]1 кв 2018 без МО порядок'!D10+'[1]1 кв 2018 МО порядок'!D10</f>
        <v>18436617.291000005</v>
      </c>
      <c r="E9" s="23">
        <f>'[1]1 кв 2018 без МО порядок'!E10+'[1]1 кв 2018 МО порядок'!E10</f>
        <v>1408838.3909999998</v>
      </c>
      <c r="F9" s="23">
        <f>'[1]1 кв 2018 без МО порядок'!F10+'[1]1 кв 2018 МО порядок'!F10</f>
        <v>137184.019</v>
      </c>
      <c r="G9" s="23">
        <f>'[1]1 кв 2018 без МО порядок'!G10+'[1]1 кв 2018 МО порядок'!G10</f>
        <v>77742.89</v>
      </c>
      <c r="H9" s="24">
        <f>G9/C9%</f>
        <v>0.4198668942766936</v>
      </c>
      <c r="I9" s="19"/>
      <c r="J9" s="20"/>
      <c r="K9" s="20"/>
      <c r="L9" s="20"/>
      <c r="M9" s="4"/>
      <c r="N9" s="4"/>
      <c r="O9" s="4"/>
    </row>
    <row r="10" spans="1:19" ht="15.75">
      <c r="A10" s="21"/>
      <c r="B10" s="25" t="s">
        <v>10</v>
      </c>
      <c r="C10" s="13">
        <f>'[1]1 кв 2018 без МО порядок'!C11+'[1]1 кв 2018 МО порядок'!C11</f>
        <v>18505790.991000004</v>
      </c>
      <c r="D10" s="13">
        <f>'[1]1 кв 2018 без МО порядок'!D11+'[1]1 кв 2018 МО порядок'!D11</f>
        <v>18426328.291000005</v>
      </c>
      <c r="E10" s="13">
        <f>'[1]1 кв 2018 без МО порядок'!E11+'[1]1 кв 2018 МО порядок'!E11</f>
        <v>1408834.091</v>
      </c>
      <c r="F10" s="13">
        <f>'[1]1 кв 2018 без МО порядок'!F11+'[1]1 кв 2018 МО порядок'!F11</f>
        <v>137179.71900000001</v>
      </c>
      <c r="G10" s="13">
        <f>'[1]1 кв 2018 без МО порядок'!G11+'[1]1 кв 2018 МО порядок'!G11</f>
        <v>77738.590000000011</v>
      </c>
      <c r="H10" s="14">
        <f t="shared" ref="H10:H16" si="0">G10/C10%</f>
        <v>0.42007709931343618</v>
      </c>
      <c r="I10" s="19"/>
      <c r="J10" s="4"/>
      <c r="K10" s="4"/>
      <c r="L10" s="4"/>
      <c r="M10" s="4"/>
      <c r="N10" s="4"/>
      <c r="O10" s="4"/>
    </row>
    <row r="11" spans="1:19" ht="15.75">
      <c r="A11" s="21"/>
      <c r="B11" s="25" t="s">
        <v>11</v>
      </c>
      <c r="C11" s="13">
        <f>'[1]1 кв 2018 без МО порядок'!C12+'[1]1 кв 2018 МО порядок'!C12</f>
        <v>10289</v>
      </c>
      <c r="D11" s="13">
        <f>'[1]1 кв 2018 без МО порядок'!D12+'[1]1 кв 2018 МО порядок'!D12</f>
        <v>10289</v>
      </c>
      <c r="E11" s="13">
        <f>'[1]1 кв 2018 без МО порядок'!E12+'[1]1 кв 2018 МО порядок'!E12</f>
        <v>4.3</v>
      </c>
      <c r="F11" s="13">
        <f>'[1]1 кв 2018 без МО порядок'!F12+'[1]1 кв 2018 МО порядок'!F12</f>
        <v>4.3</v>
      </c>
      <c r="G11" s="13">
        <f>'[1]1 кв 2018 без МО порядок'!G12+'[1]1 кв 2018 МО порядок'!G12</f>
        <v>4.3</v>
      </c>
      <c r="H11" s="14">
        <f t="shared" si="0"/>
        <v>4.1792205267761687E-2</v>
      </c>
      <c r="I11" s="19"/>
      <c r="J11" s="4"/>
      <c r="K11" s="4"/>
      <c r="L11" s="4"/>
      <c r="M11" s="4"/>
      <c r="N11" s="4"/>
      <c r="O11" s="4"/>
    </row>
    <row r="12" spans="1:19" ht="15.75">
      <c r="A12" s="21"/>
      <c r="B12" s="25" t="s">
        <v>12</v>
      </c>
      <c r="C12" s="13">
        <f>'[1]1 кв 2018 без МО порядок'!C13+'[1]1 кв 2018 МО порядок'!C13</f>
        <v>0</v>
      </c>
      <c r="D12" s="13">
        <f>'[1]1 кв 2018 без МО порядок'!D13+'[1]1 кв 2018 МО порядок'!D13</f>
        <v>0</v>
      </c>
      <c r="E12" s="13">
        <f>'[1]1 кв 2018 без МО порядок'!E13+'[1]1 кв 2018 МО порядок'!E13</f>
        <v>0</v>
      </c>
      <c r="F12" s="13">
        <f>'[1]1 кв 2018 без МО порядок'!F13+'[1]1 кв 2018 МО порядок'!F13</f>
        <v>0</v>
      </c>
      <c r="G12" s="13">
        <f>'[1]1 кв 2018 без МО порядок'!G13+'[1]1 кв 2018 МО порядок'!G13</f>
        <v>0</v>
      </c>
      <c r="H12" s="14" t="s">
        <v>14</v>
      </c>
      <c r="I12" s="19"/>
      <c r="J12" s="20"/>
      <c r="K12" s="20"/>
      <c r="L12" s="20"/>
    </row>
    <row r="13" spans="1:19" ht="15.75">
      <c r="A13" s="21"/>
      <c r="B13" s="22" t="s">
        <v>15</v>
      </c>
      <c r="C13" s="23">
        <f>'[1]1 кв 2018 без МО порядок'!C14+'[1]1 кв 2018 МО порядок'!C14</f>
        <v>8783481.824070001</v>
      </c>
      <c r="D13" s="23">
        <f>'[1]1 кв 2018 без МО порядок'!D14+'[1]1 кв 2018 МО порядок'!D14</f>
        <v>8431166.1590700019</v>
      </c>
      <c r="E13" s="23">
        <f>'[1]1 кв 2018 без МО порядок'!E14+'[1]1 кв 2018 МО порядок'!E14</f>
        <v>3837939.6979499999</v>
      </c>
      <c r="F13" s="23">
        <f>'[1]1 кв 2018 без МО порядок'!F14+'[1]1 кв 2018 МО порядок'!F14</f>
        <v>1576303.4604500001</v>
      </c>
      <c r="G13" s="23">
        <f>'[1]1 кв 2018 без МО порядок'!G14+'[1]1 кв 2018 МО порядок'!G14</f>
        <v>1521582.76645</v>
      </c>
      <c r="H13" s="24">
        <f>G13/C13%</f>
        <v>17.323230091742186</v>
      </c>
      <c r="I13" s="15"/>
      <c r="J13" s="4"/>
      <c r="K13" s="4"/>
      <c r="L13" s="4"/>
    </row>
    <row r="14" spans="1:19" ht="15.75">
      <c r="A14" s="21"/>
      <c r="B14" s="25" t="s">
        <v>10</v>
      </c>
      <c r="C14" s="13">
        <f>'[1]1 кв 2018 без МО порядок'!C15+'[1]1 кв 2018 МО порядок'!C15</f>
        <v>7643236.9395000003</v>
      </c>
      <c r="D14" s="13">
        <f>'[1]1 кв 2018 без МО порядок'!D15+'[1]1 кв 2018 МО порядок'!D15</f>
        <v>7482999.2395000011</v>
      </c>
      <c r="E14" s="13">
        <f>'[1]1 кв 2018 без МО порядок'!E15+'[1]1 кв 2018 МО порядок'!E15</f>
        <v>3556019.1579499994</v>
      </c>
      <c r="F14" s="13">
        <f>'[1]1 кв 2018 без МО порядок'!F15+'[1]1 кв 2018 МО порядок'!F15</f>
        <v>1305032.82045</v>
      </c>
      <c r="G14" s="13">
        <f>'[1]1 кв 2018 без МО порядок'!G15+'[1]1 кв 2018 МО порядок'!G15</f>
        <v>1250312.1264499999</v>
      </c>
      <c r="H14" s="14">
        <f t="shared" si="0"/>
        <v>16.358411185559714</v>
      </c>
      <c r="I14" s="15"/>
      <c r="J14" s="16"/>
      <c r="K14" s="16"/>
      <c r="L14" s="16"/>
    </row>
    <row r="15" spans="1:19" ht="15.75">
      <c r="A15" s="21"/>
      <c r="B15" s="25" t="s">
        <v>11</v>
      </c>
      <c r="C15" s="13">
        <f>'[1]1 кв 2018 без МО порядок'!C16+'[1]1 кв 2018 МО порядок'!C16</f>
        <v>1016365.4845699999</v>
      </c>
      <c r="D15" s="13">
        <f>'[1]1 кв 2018 без МО порядок'!D16+'[1]1 кв 2018 МО порядок'!D16</f>
        <v>948166.91956999991</v>
      </c>
      <c r="E15" s="13">
        <f>'[1]1 кв 2018 без МО порядок'!E16+'[1]1 кв 2018 МО порядок'!E16</f>
        <v>281920.53999999992</v>
      </c>
      <c r="F15" s="13">
        <f>'[1]1 кв 2018 без МО порядок'!F16+'[1]1 кв 2018 МО порядок'!F16</f>
        <v>271270.64</v>
      </c>
      <c r="G15" s="13">
        <f>'[1]1 кв 2018 без МО порядок'!G16+'[1]1 кв 2018 МО порядок'!G16</f>
        <v>271270.64</v>
      </c>
      <c r="H15" s="14">
        <f t="shared" si="0"/>
        <v>26.690264881905961</v>
      </c>
      <c r="I15" s="15"/>
    </row>
    <row r="16" spans="1:19" ht="15.75">
      <c r="A16" s="21"/>
      <c r="B16" s="25" t="s">
        <v>12</v>
      </c>
      <c r="C16" s="13">
        <f>'[1]1 кв 2018 без МО порядок'!C17+'[1]1 кв 2018 МО порядок'!C17</f>
        <v>123879.4</v>
      </c>
      <c r="D16" s="13">
        <f>'[1]1 кв 2018 без МО порядок'!D17+'[1]1 кв 2018 МО порядок'!D17</f>
        <v>0</v>
      </c>
      <c r="E16" s="13">
        <f>'[1]1 кв 2018 без МО порядок'!E17+'[1]1 кв 2018 МО порядок'!E17</f>
        <v>0</v>
      </c>
      <c r="F16" s="13">
        <f>'[1]1 кв 2018 без МО порядок'!F17+'[1]1 кв 2018 МО порядок'!F17</f>
        <v>0</v>
      </c>
      <c r="G16" s="13">
        <f>'[1]1 кв 2018 без МО порядок'!G17+'[1]1 кв 2018 МО порядок'!G17</f>
        <v>0</v>
      </c>
      <c r="H16" s="14">
        <f t="shared" si="0"/>
        <v>0</v>
      </c>
      <c r="I16" s="26"/>
    </row>
    <row r="17" spans="1:9" s="31" customFormat="1" ht="15.75" customHeight="1">
      <c r="A17" s="27" t="s">
        <v>16</v>
      </c>
      <c r="B17" s="28" t="s">
        <v>17</v>
      </c>
      <c r="C17" s="29">
        <f>C19+C20+C21</f>
        <v>80271.62</v>
      </c>
      <c r="D17" s="29">
        <f>D19+D20+D21</f>
        <v>80271.62</v>
      </c>
      <c r="E17" s="29">
        <f>E19+E20+E21</f>
        <v>25981.73</v>
      </c>
      <c r="F17" s="29">
        <f>F19+F20+F21</f>
        <v>19957.77</v>
      </c>
      <c r="G17" s="29">
        <f>G19+G20+G21</f>
        <v>19957.77</v>
      </c>
      <c r="H17" s="29">
        <f>G17/C17*100</f>
        <v>24.862797088186337</v>
      </c>
      <c r="I17" s="30"/>
    </row>
    <row r="18" spans="1:9" ht="18" customHeight="1">
      <c r="A18" s="32"/>
      <c r="B18" s="33" t="s">
        <v>18</v>
      </c>
      <c r="C18" s="34"/>
      <c r="D18" s="34"/>
      <c r="E18" s="34"/>
      <c r="F18" s="34"/>
      <c r="G18" s="34"/>
      <c r="H18" s="35"/>
      <c r="I18" s="303" t="s">
        <v>19</v>
      </c>
    </row>
    <row r="19" spans="1:9" ht="15.75">
      <c r="A19" s="32"/>
      <c r="B19" s="12" t="s">
        <v>10</v>
      </c>
      <c r="C19" s="36">
        <f t="shared" ref="C19:G21" si="1">C23+C27</f>
        <v>61212.3</v>
      </c>
      <c r="D19" s="36">
        <f t="shared" si="1"/>
        <v>61212.3</v>
      </c>
      <c r="E19" s="36">
        <f t="shared" si="1"/>
        <v>4516.55</v>
      </c>
      <c r="F19" s="36">
        <f t="shared" si="1"/>
        <v>3501.75</v>
      </c>
      <c r="G19" s="36">
        <f t="shared" si="1"/>
        <v>3501.75</v>
      </c>
      <c r="H19" s="37">
        <f>G19/C19*100</f>
        <v>5.7206639841992537</v>
      </c>
      <c r="I19" s="304"/>
    </row>
    <row r="20" spans="1:9" ht="15.75">
      <c r="A20" s="32"/>
      <c r="B20" s="12" t="s">
        <v>11</v>
      </c>
      <c r="C20" s="36">
        <f t="shared" si="1"/>
        <v>19059.32</v>
      </c>
      <c r="D20" s="36">
        <f t="shared" si="1"/>
        <v>19059.32</v>
      </c>
      <c r="E20" s="36">
        <f t="shared" si="1"/>
        <v>21465.18</v>
      </c>
      <c r="F20" s="36">
        <f t="shared" si="1"/>
        <v>16456.02</v>
      </c>
      <c r="G20" s="36">
        <f t="shared" si="1"/>
        <v>16456.02</v>
      </c>
      <c r="H20" s="37">
        <f>G20/C20*100</f>
        <v>86.34106568335072</v>
      </c>
      <c r="I20" s="304"/>
    </row>
    <row r="21" spans="1:9" ht="15.75">
      <c r="A21" s="32"/>
      <c r="B21" s="12" t="s">
        <v>12</v>
      </c>
      <c r="C21" s="36">
        <f t="shared" si="1"/>
        <v>0</v>
      </c>
      <c r="D21" s="36">
        <f t="shared" si="1"/>
        <v>0</v>
      </c>
      <c r="E21" s="36">
        <f t="shared" si="1"/>
        <v>0</v>
      </c>
      <c r="F21" s="36">
        <f t="shared" si="1"/>
        <v>0</v>
      </c>
      <c r="G21" s="36">
        <f t="shared" si="1"/>
        <v>0</v>
      </c>
      <c r="H21" s="37" t="s">
        <v>14</v>
      </c>
      <c r="I21" s="304"/>
    </row>
    <row r="22" spans="1:9" ht="15.75">
      <c r="A22" s="32"/>
      <c r="B22" s="38" t="s">
        <v>13</v>
      </c>
      <c r="C22" s="39">
        <f>C23+C24+C25</f>
        <v>0</v>
      </c>
      <c r="D22" s="39">
        <f>D23+D24+D25</f>
        <v>0</v>
      </c>
      <c r="E22" s="39">
        <f>E23+E24+E25</f>
        <v>0</v>
      </c>
      <c r="F22" s="39">
        <f>F23+F24+F25</f>
        <v>0</v>
      </c>
      <c r="G22" s="39">
        <f>G23+G24+G25</f>
        <v>0</v>
      </c>
      <c r="H22" s="37" t="s">
        <v>14</v>
      </c>
      <c r="I22" s="304"/>
    </row>
    <row r="23" spans="1:9" ht="15.75">
      <c r="A23" s="32"/>
      <c r="B23" s="12" t="s">
        <v>10</v>
      </c>
      <c r="C23" s="36">
        <v>0</v>
      </c>
      <c r="D23" s="36">
        <v>0</v>
      </c>
      <c r="E23" s="36">
        <v>0</v>
      </c>
      <c r="F23" s="36">
        <v>0</v>
      </c>
      <c r="G23" s="36">
        <v>0</v>
      </c>
      <c r="H23" s="37" t="s">
        <v>14</v>
      </c>
      <c r="I23" s="304"/>
    </row>
    <row r="24" spans="1:9" ht="15.75">
      <c r="A24" s="32"/>
      <c r="B24" s="12" t="s">
        <v>11</v>
      </c>
      <c r="C24" s="36">
        <v>0</v>
      </c>
      <c r="D24" s="36">
        <v>0</v>
      </c>
      <c r="E24" s="36">
        <v>0</v>
      </c>
      <c r="F24" s="36">
        <v>0</v>
      </c>
      <c r="G24" s="36">
        <v>0</v>
      </c>
      <c r="H24" s="37" t="s">
        <v>14</v>
      </c>
      <c r="I24" s="304"/>
    </row>
    <row r="25" spans="1:9" ht="15.75">
      <c r="A25" s="32"/>
      <c r="B25" s="12" t="s">
        <v>12</v>
      </c>
      <c r="C25" s="36">
        <v>0</v>
      </c>
      <c r="D25" s="36">
        <v>0</v>
      </c>
      <c r="E25" s="36">
        <v>0</v>
      </c>
      <c r="F25" s="36">
        <v>0</v>
      </c>
      <c r="G25" s="36">
        <v>0</v>
      </c>
      <c r="H25" s="37" t="s">
        <v>14</v>
      </c>
      <c r="I25" s="304"/>
    </row>
    <row r="26" spans="1:9" ht="15.75">
      <c r="A26" s="32"/>
      <c r="B26" s="38" t="s">
        <v>15</v>
      </c>
      <c r="C26" s="39">
        <f>C27+C28+C29</f>
        <v>80271.62</v>
      </c>
      <c r="D26" s="39">
        <f>D27+D28+D29</f>
        <v>80271.62</v>
      </c>
      <c r="E26" s="39">
        <f>E27+E28+E29</f>
        <v>25981.73</v>
      </c>
      <c r="F26" s="39">
        <f>F27+F28+F29</f>
        <v>19957.77</v>
      </c>
      <c r="G26" s="39">
        <f>G27+G28+G29</f>
        <v>19957.77</v>
      </c>
      <c r="H26" s="40">
        <f>G26/C26*100</f>
        <v>24.862797088186337</v>
      </c>
      <c r="I26" s="304"/>
    </row>
    <row r="27" spans="1:9" ht="15.75">
      <c r="A27" s="32"/>
      <c r="B27" s="12" t="s">
        <v>10</v>
      </c>
      <c r="C27" s="41">
        <v>61212.3</v>
      </c>
      <c r="D27" s="41">
        <f>C27</f>
        <v>61212.3</v>
      </c>
      <c r="E27" s="42">
        <v>4516.55</v>
      </c>
      <c r="F27" s="42">
        <v>3501.75</v>
      </c>
      <c r="G27" s="42">
        <v>3501.75</v>
      </c>
      <c r="H27" s="37">
        <f>G27/C27*100</f>
        <v>5.7206639841992537</v>
      </c>
      <c r="I27" s="304"/>
    </row>
    <row r="28" spans="1:9" ht="15.75">
      <c r="A28" s="32"/>
      <c r="B28" s="12" t="s">
        <v>11</v>
      </c>
      <c r="C28" s="41">
        <v>19059.32</v>
      </c>
      <c r="D28" s="41">
        <f>C28</f>
        <v>19059.32</v>
      </c>
      <c r="E28" s="42">
        <v>21465.18</v>
      </c>
      <c r="F28" s="42">
        <v>16456.02</v>
      </c>
      <c r="G28" s="42">
        <v>16456.02</v>
      </c>
      <c r="H28" s="37">
        <f>G28/C28*100</f>
        <v>86.34106568335072</v>
      </c>
      <c r="I28" s="304"/>
    </row>
    <row r="29" spans="1:9" ht="15.75">
      <c r="A29" s="32"/>
      <c r="B29" s="12" t="s">
        <v>12</v>
      </c>
      <c r="C29" s="36">
        <v>0</v>
      </c>
      <c r="D29" s="36">
        <v>0</v>
      </c>
      <c r="E29" s="36">
        <v>0</v>
      </c>
      <c r="F29" s="36">
        <v>0</v>
      </c>
      <c r="G29" s="36">
        <v>0</v>
      </c>
      <c r="H29" s="37" t="s">
        <v>14</v>
      </c>
      <c r="I29" s="305"/>
    </row>
    <row r="30" spans="1:9" s="31" customFormat="1" ht="15.75">
      <c r="A30" s="27" t="s">
        <v>20</v>
      </c>
      <c r="B30" s="28" t="s">
        <v>21</v>
      </c>
      <c r="C30" s="29">
        <f>C32+C33+C34</f>
        <v>45986.614079999999</v>
      </c>
      <c r="D30" s="29">
        <f>D32+D33+D34</f>
        <v>45986.614079999999</v>
      </c>
      <c r="E30" s="29">
        <f>E32+E33+E34</f>
        <v>0</v>
      </c>
      <c r="F30" s="29">
        <f>F32+F33+F34</f>
        <v>0</v>
      </c>
      <c r="G30" s="29">
        <f>G32+G33+G34</f>
        <v>0</v>
      </c>
      <c r="H30" s="29">
        <f>G30/C30*100</f>
        <v>0</v>
      </c>
      <c r="I30" s="43"/>
    </row>
    <row r="31" spans="1:9" ht="15.75">
      <c r="A31" s="44"/>
      <c r="B31" s="45" t="s">
        <v>22</v>
      </c>
      <c r="C31" s="46"/>
      <c r="D31" s="46"/>
      <c r="E31" s="46"/>
      <c r="F31" s="46"/>
      <c r="G31" s="46"/>
      <c r="H31" s="47"/>
      <c r="I31" s="281" t="s">
        <v>23</v>
      </c>
    </row>
    <row r="32" spans="1:9" ht="15.95" customHeight="1">
      <c r="A32" s="48"/>
      <c r="B32" s="12" t="s">
        <v>10</v>
      </c>
      <c r="C32" s="49">
        <f t="shared" ref="C32:G34" si="2">C36+C40</f>
        <v>32650.5</v>
      </c>
      <c r="D32" s="49">
        <f t="shared" si="2"/>
        <v>32650.5</v>
      </c>
      <c r="E32" s="49">
        <f t="shared" si="2"/>
        <v>0</v>
      </c>
      <c r="F32" s="49">
        <f t="shared" si="2"/>
        <v>0</v>
      </c>
      <c r="G32" s="49">
        <f t="shared" si="2"/>
        <v>0</v>
      </c>
      <c r="H32" s="50">
        <f>G32/C32*100</f>
        <v>0</v>
      </c>
      <c r="I32" s="282"/>
    </row>
    <row r="33" spans="1:9" ht="15.75">
      <c r="A33" s="48"/>
      <c r="B33" s="12" t="s">
        <v>11</v>
      </c>
      <c r="C33" s="49">
        <f t="shared" si="2"/>
        <v>13336.114079999999</v>
      </c>
      <c r="D33" s="49">
        <f t="shared" si="2"/>
        <v>13336.114079999999</v>
      </c>
      <c r="E33" s="49">
        <f t="shared" si="2"/>
        <v>0</v>
      </c>
      <c r="F33" s="49">
        <f t="shared" si="2"/>
        <v>0</v>
      </c>
      <c r="G33" s="49">
        <f t="shared" si="2"/>
        <v>0</v>
      </c>
      <c r="H33" s="50">
        <f>G33/C33*100</f>
        <v>0</v>
      </c>
      <c r="I33" s="282"/>
    </row>
    <row r="34" spans="1:9" ht="15.75">
      <c r="A34" s="48"/>
      <c r="B34" s="12" t="s">
        <v>12</v>
      </c>
      <c r="C34" s="49">
        <f t="shared" si="2"/>
        <v>0</v>
      </c>
      <c r="D34" s="49">
        <f t="shared" si="2"/>
        <v>0</v>
      </c>
      <c r="E34" s="49">
        <f t="shared" si="2"/>
        <v>0</v>
      </c>
      <c r="F34" s="49">
        <f t="shared" si="2"/>
        <v>0</v>
      </c>
      <c r="G34" s="49">
        <f t="shared" si="2"/>
        <v>0</v>
      </c>
      <c r="H34" s="51" t="s">
        <v>14</v>
      </c>
      <c r="I34" s="282"/>
    </row>
    <row r="35" spans="1:9" ht="15.75">
      <c r="A35" s="48"/>
      <c r="B35" s="52" t="s">
        <v>13</v>
      </c>
      <c r="C35" s="53">
        <f>C36+C37+C38</f>
        <v>0</v>
      </c>
      <c r="D35" s="53">
        <f>D36+D37+D38</f>
        <v>0</v>
      </c>
      <c r="E35" s="53">
        <f>E36+E37+E38</f>
        <v>0</v>
      </c>
      <c r="F35" s="53">
        <f>F36+F37+F38</f>
        <v>0</v>
      </c>
      <c r="G35" s="53">
        <f>G36+G37+G38</f>
        <v>0</v>
      </c>
      <c r="H35" s="54" t="s">
        <v>14</v>
      </c>
      <c r="I35" s="282"/>
    </row>
    <row r="36" spans="1:9" ht="15.75">
      <c r="A36" s="48"/>
      <c r="B36" s="12" t="s">
        <v>10</v>
      </c>
      <c r="C36" s="49">
        <v>0</v>
      </c>
      <c r="D36" s="49">
        <v>0</v>
      </c>
      <c r="E36" s="49">
        <v>0</v>
      </c>
      <c r="F36" s="49">
        <v>0</v>
      </c>
      <c r="G36" s="49">
        <v>0</v>
      </c>
      <c r="H36" s="55" t="s">
        <v>14</v>
      </c>
      <c r="I36" s="282"/>
    </row>
    <row r="37" spans="1:9" ht="15.75">
      <c r="A37" s="48"/>
      <c r="B37" s="12" t="s">
        <v>11</v>
      </c>
      <c r="C37" s="49">
        <v>0</v>
      </c>
      <c r="D37" s="49">
        <v>0</v>
      </c>
      <c r="E37" s="49">
        <v>0</v>
      </c>
      <c r="F37" s="49">
        <v>0</v>
      </c>
      <c r="G37" s="49">
        <v>0</v>
      </c>
      <c r="H37" s="55" t="s">
        <v>14</v>
      </c>
      <c r="I37" s="282"/>
    </row>
    <row r="38" spans="1:9" ht="15.75">
      <c r="A38" s="48"/>
      <c r="B38" s="12" t="s">
        <v>12</v>
      </c>
      <c r="C38" s="49">
        <v>0</v>
      </c>
      <c r="D38" s="49">
        <v>0</v>
      </c>
      <c r="E38" s="49">
        <v>0</v>
      </c>
      <c r="F38" s="49">
        <v>0</v>
      </c>
      <c r="G38" s="49">
        <v>0</v>
      </c>
      <c r="H38" s="51" t="s">
        <v>14</v>
      </c>
      <c r="I38" s="282"/>
    </row>
    <row r="39" spans="1:9" ht="15.75">
      <c r="A39" s="48"/>
      <c r="B39" s="56" t="s">
        <v>24</v>
      </c>
      <c r="C39" s="53">
        <f>C40+C41+C42</f>
        <v>45986.614079999999</v>
      </c>
      <c r="D39" s="53">
        <f>D40+D41+D42</f>
        <v>45986.614079999999</v>
      </c>
      <c r="E39" s="53">
        <f>E40+E41+E42</f>
        <v>0</v>
      </c>
      <c r="F39" s="53">
        <f>F40+F41+F42</f>
        <v>0</v>
      </c>
      <c r="G39" s="53">
        <f>G40+G41+G42</f>
        <v>0</v>
      </c>
      <c r="H39" s="54">
        <f>G39/C39*100</f>
        <v>0</v>
      </c>
      <c r="I39" s="282"/>
    </row>
    <row r="40" spans="1:9" ht="15.75">
      <c r="A40" s="48"/>
      <c r="B40" s="12" t="s">
        <v>10</v>
      </c>
      <c r="C40" s="57">
        <v>32650.5</v>
      </c>
      <c r="D40" s="57">
        <v>32650.5</v>
      </c>
      <c r="E40" s="58">
        <v>0</v>
      </c>
      <c r="F40" s="58">
        <v>0</v>
      </c>
      <c r="G40" s="58">
        <v>0</v>
      </c>
      <c r="H40" s="55">
        <f>G40/C40*100</f>
        <v>0</v>
      </c>
      <c r="I40" s="282"/>
    </row>
    <row r="41" spans="1:9" ht="15.75">
      <c r="A41" s="48"/>
      <c r="B41" s="12" t="s">
        <v>11</v>
      </c>
      <c r="C41" s="57">
        <v>13336.114079999999</v>
      </c>
      <c r="D41" s="57">
        <v>13336.114079999999</v>
      </c>
      <c r="E41" s="58">
        <v>0</v>
      </c>
      <c r="F41" s="58">
        <v>0</v>
      </c>
      <c r="G41" s="58">
        <v>0</v>
      </c>
      <c r="H41" s="55">
        <f>G41/C41*100</f>
        <v>0</v>
      </c>
      <c r="I41" s="282"/>
    </row>
    <row r="42" spans="1:9" ht="15.75">
      <c r="A42" s="48"/>
      <c r="B42" s="12" t="s">
        <v>12</v>
      </c>
      <c r="C42" s="58">
        <v>0</v>
      </c>
      <c r="D42" s="58">
        <v>0</v>
      </c>
      <c r="E42" s="58">
        <v>0</v>
      </c>
      <c r="F42" s="58">
        <v>0</v>
      </c>
      <c r="G42" s="58">
        <v>0</v>
      </c>
      <c r="H42" s="59" t="s">
        <v>14</v>
      </c>
      <c r="I42" s="283"/>
    </row>
    <row r="43" spans="1:9" s="31" customFormat="1" ht="15.75">
      <c r="A43" s="27" t="s">
        <v>25</v>
      </c>
      <c r="B43" s="28" t="s">
        <v>26</v>
      </c>
      <c r="C43" s="29">
        <f t="shared" ref="C43:G46" si="3">C47+C59</f>
        <v>2030187.41549</v>
      </c>
      <c r="D43" s="29">
        <f t="shared" si="3"/>
        <v>2030187.41549</v>
      </c>
      <c r="E43" s="29">
        <f t="shared" si="3"/>
        <v>599938.49844999996</v>
      </c>
      <c r="F43" s="29">
        <f t="shared" si="3"/>
        <v>592399.68845000002</v>
      </c>
      <c r="G43" s="29">
        <f t="shared" si="3"/>
        <v>592399.68845000002</v>
      </c>
      <c r="H43" s="29">
        <f>G43/C43*100</f>
        <v>29.179556721221232</v>
      </c>
      <c r="I43" s="43"/>
    </row>
    <row r="44" spans="1:9" ht="15.75">
      <c r="A44" s="44"/>
      <c r="B44" s="12" t="s">
        <v>10</v>
      </c>
      <c r="C44" s="50">
        <f t="shared" si="3"/>
        <v>1536266.1</v>
      </c>
      <c r="D44" s="50">
        <f t="shared" si="3"/>
        <v>1536266.1</v>
      </c>
      <c r="E44" s="50">
        <f t="shared" si="3"/>
        <v>366164.97845</v>
      </c>
      <c r="F44" s="50">
        <f t="shared" si="3"/>
        <v>361663.32844999997</v>
      </c>
      <c r="G44" s="50">
        <f t="shared" si="3"/>
        <v>361663.32844999997</v>
      </c>
      <c r="H44" s="50">
        <f>G44/C44*100</f>
        <v>23.541711195085274</v>
      </c>
      <c r="I44" s="60"/>
    </row>
    <row r="45" spans="1:9" ht="15.75">
      <c r="A45" s="44"/>
      <c r="B45" s="12" t="s">
        <v>11</v>
      </c>
      <c r="C45" s="50">
        <f t="shared" si="3"/>
        <v>493921.31549000001</v>
      </c>
      <c r="D45" s="50">
        <f t="shared" si="3"/>
        <v>493921.31549000001</v>
      </c>
      <c r="E45" s="50">
        <f t="shared" si="3"/>
        <v>233773.52</v>
      </c>
      <c r="F45" s="50">
        <f t="shared" si="3"/>
        <v>230736.36</v>
      </c>
      <c r="G45" s="50">
        <f t="shared" si="3"/>
        <v>230736.36</v>
      </c>
      <c r="H45" s="50">
        <f>G45/C45*100</f>
        <v>46.715205998165004</v>
      </c>
      <c r="I45" s="60"/>
    </row>
    <row r="46" spans="1:9" ht="15.75">
      <c r="A46" s="44"/>
      <c r="B46" s="12" t="s">
        <v>12</v>
      </c>
      <c r="C46" s="50">
        <f t="shared" si="3"/>
        <v>0</v>
      </c>
      <c r="D46" s="50">
        <f t="shared" si="3"/>
        <v>0</v>
      </c>
      <c r="E46" s="50">
        <f t="shared" si="3"/>
        <v>0</v>
      </c>
      <c r="F46" s="50">
        <f t="shared" si="3"/>
        <v>0</v>
      </c>
      <c r="G46" s="50">
        <f t="shared" si="3"/>
        <v>0</v>
      </c>
      <c r="H46" s="50" t="s">
        <v>14</v>
      </c>
      <c r="I46" s="60"/>
    </row>
    <row r="47" spans="1:9" ht="16.5" customHeight="1">
      <c r="A47" s="61" t="s">
        <v>27</v>
      </c>
      <c r="B47" s="62" t="s">
        <v>28</v>
      </c>
      <c r="C47" s="39">
        <f>SUM(C48:C50)</f>
        <v>2016493.3</v>
      </c>
      <c r="D47" s="39">
        <f>SUM(D48:D50)</f>
        <v>2016493.3</v>
      </c>
      <c r="E47" s="39">
        <f>SUM(E48:E50)</f>
        <v>597914.82999999996</v>
      </c>
      <c r="F47" s="39">
        <f>SUM(F48:F50)</f>
        <v>590376.02</v>
      </c>
      <c r="G47" s="39">
        <f>SUM(G48:G50)</f>
        <v>590376.02</v>
      </c>
      <c r="H47" s="47">
        <f>G47/C47*100</f>
        <v>29.27736085212879</v>
      </c>
      <c r="I47" s="299" t="s">
        <v>29</v>
      </c>
    </row>
    <row r="48" spans="1:9" s="67" customFormat="1" ht="15.75" customHeight="1">
      <c r="A48" s="63"/>
      <c r="B48" s="64" t="s">
        <v>30</v>
      </c>
      <c r="C48" s="65">
        <f>C52+C56</f>
        <v>1524476.1</v>
      </c>
      <c r="D48" s="65">
        <f t="shared" ref="C48:G49" si="4">D52+D56</f>
        <v>1524476.1</v>
      </c>
      <c r="E48" s="65">
        <f t="shared" si="4"/>
        <v>364141.31</v>
      </c>
      <c r="F48" s="65">
        <f t="shared" si="4"/>
        <v>359639.66</v>
      </c>
      <c r="G48" s="65">
        <f t="shared" si="4"/>
        <v>359639.66</v>
      </c>
      <c r="H48" s="66">
        <f>G48/C48*100</f>
        <v>23.591033011275151</v>
      </c>
      <c r="I48" s="300"/>
    </row>
    <row r="49" spans="1:9" s="67" customFormat="1" ht="15.75">
      <c r="A49" s="63"/>
      <c r="B49" s="64" t="s">
        <v>11</v>
      </c>
      <c r="C49" s="65">
        <f t="shared" si="4"/>
        <v>492017.2</v>
      </c>
      <c r="D49" s="65">
        <f t="shared" si="4"/>
        <v>492017.2</v>
      </c>
      <c r="E49" s="65">
        <f t="shared" si="4"/>
        <v>233773.52</v>
      </c>
      <c r="F49" s="65">
        <f t="shared" si="4"/>
        <v>230736.36</v>
      </c>
      <c r="G49" s="65">
        <f t="shared" si="4"/>
        <v>230736.36</v>
      </c>
      <c r="H49" s="66">
        <f>G49/C49*100</f>
        <v>46.895994692868456</v>
      </c>
      <c r="I49" s="300"/>
    </row>
    <row r="50" spans="1:9" s="67" customFormat="1" ht="15.75">
      <c r="A50" s="63"/>
      <c r="B50" s="64" t="s">
        <v>12</v>
      </c>
      <c r="C50" s="65">
        <f>C54+C58</f>
        <v>0</v>
      </c>
      <c r="D50" s="65">
        <f>D54+D58</f>
        <v>0</v>
      </c>
      <c r="E50" s="65">
        <f>E54+E58</f>
        <v>0</v>
      </c>
      <c r="F50" s="65">
        <f>F54+F58</f>
        <v>0</v>
      </c>
      <c r="G50" s="65">
        <f>G54+G58</f>
        <v>0</v>
      </c>
      <c r="H50" s="66" t="s">
        <v>14</v>
      </c>
      <c r="I50" s="300"/>
    </row>
    <row r="51" spans="1:9" s="67" customFormat="1" ht="15.75">
      <c r="A51" s="68"/>
      <c r="B51" s="69" t="s">
        <v>13</v>
      </c>
      <c r="C51" s="70">
        <f>SUM(C52:C53)</f>
        <v>0</v>
      </c>
      <c r="D51" s="70">
        <f>SUM(D52:D53)</f>
        <v>0</v>
      </c>
      <c r="E51" s="70">
        <f>SUM(E52:E53)</f>
        <v>0</v>
      </c>
      <c r="F51" s="70">
        <f>SUM(F52:F53)</f>
        <v>0</v>
      </c>
      <c r="G51" s="70">
        <f>SUM(G52:G53)</f>
        <v>0</v>
      </c>
      <c r="H51" s="71" t="s">
        <v>14</v>
      </c>
      <c r="I51" s="300"/>
    </row>
    <row r="52" spans="1:9" s="67" customFormat="1" ht="15.75">
      <c r="A52" s="63"/>
      <c r="B52" s="64" t="s">
        <v>30</v>
      </c>
      <c r="C52" s="57">
        <v>0</v>
      </c>
      <c r="D52" s="57">
        <v>0</v>
      </c>
      <c r="E52" s="57">
        <v>0</v>
      </c>
      <c r="F52" s="57">
        <v>0</v>
      </c>
      <c r="G52" s="57">
        <v>0</v>
      </c>
      <c r="H52" s="66" t="s">
        <v>14</v>
      </c>
      <c r="I52" s="300"/>
    </row>
    <row r="53" spans="1:9" s="67" customFormat="1" ht="15.75">
      <c r="A53" s="63"/>
      <c r="B53" s="64" t="s">
        <v>11</v>
      </c>
      <c r="C53" s="57">
        <v>0</v>
      </c>
      <c r="D53" s="57">
        <v>0</v>
      </c>
      <c r="E53" s="57">
        <v>0</v>
      </c>
      <c r="F53" s="57">
        <v>0</v>
      </c>
      <c r="G53" s="57">
        <v>0</v>
      </c>
      <c r="H53" s="66" t="s">
        <v>14</v>
      </c>
      <c r="I53" s="300"/>
    </row>
    <row r="54" spans="1:9" s="67" customFormat="1" ht="15.75">
      <c r="A54" s="63"/>
      <c r="B54" s="64" t="s">
        <v>12</v>
      </c>
      <c r="C54" s="65">
        <v>0</v>
      </c>
      <c r="D54" s="65">
        <v>0</v>
      </c>
      <c r="E54" s="65">
        <v>0</v>
      </c>
      <c r="F54" s="65">
        <v>0</v>
      </c>
      <c r="G54" s="65">
        <v>0</v>
      </c>
      <c r="H54" s="66" t="s">
        <v>14</v>
      </c>
      <c r="I54" s="300"/>
    </row>
    <row r="55" spans="1:9" s="67" customFormat="1" ht="15.75">
      <c r="A55" s="68"/>
      <c r="B55" s="69" t="s">
        <v>15</v>
      </c>
      <c r="C55" s="70">
        <f>SUM(C56:C57)</f>
        <v>2016493.3</v>
      </c>
      <c r="D55" s="70">
        <f>SUM(D56:D57)</f>
        <v>2016493.3</v>
      </c>
      <c r="E55" s="70">
        <f>SUM(E56:E57)</f>
        <v>597914.82999999996</v>
      </c>
      <c r="F55" s="70">
        <f>SUM(F56:F57)</f>
        <v>590376.02</v>
      </c>
      <c r="G55" s="70">
        <f>SUM(G56:G57)</f>
        <v>590376.02</v>
      </c>
      <c r="H55" s="71">
        <f>G55/C55*100</f>
        <v>29.27736085212879</v>
      </c>
      <c r="I55" s="300"/>
    </row>
    <row r="56" spans="1:9" s="67" customFormat="1" ht="15.75">
      <c r="A56" s="63"/>
      <c r="B56" s="64" t="s">
        <v>30</v>
      </c>
      <c r="C56" s="72">
        <v>1524476.1</v>
      </c>
      <c r="D56" s="72">
        <v>1524476.1</v>
      </c>
      <c r="E56" s="72">
        <v>364141.31</v>
      </c>
      <c r="F56" s="72">
        <v>359639.66</v>
      </c>
      <c r="G56" s="72">
        <v>359639.66</v>
      </c>
      <c r="H56" s="66">
        <f>G56/C56*100</f>
        <v>23.591033011275151</v>
      </c>
      <c r="I56" s="300"/>
    </row>
    <row r="57" spans="1:9" s="67" customFormat="1" ht="15.75">
      <c r="A57" s="63"/>
      <c r="B57" s="64" t="s">
        <v>11</v>
      </c>
      <c r="C57" s="72">
        <v>492017.2</v>
      </c>
      <c r="D57" s="72">
        <v>492017.2</v>
      </c>
      <c r="E57" s="72">
        <v>233773.52</v>
      </c>
      <c r="F57" s="72">
        <v>230736.36</v>
      </c>
      <c r="G57" s="72">
        <v>230736.36</v>
      </c>
      <c r="H57" s="50">
        <f>G57/C57*100</f>
        <v>46.895994692868456</v>
      </c>
      <c r="I57" s="300"/>
    </row>
    <row r="58" spans="1:9" s="67" customFormat="1" ht="19.5" customHeight="1">
      <c r="A58" s="63"/>
      <c r="B58" s="64" t="s">
        <v>12</v>
      </c>
      <c r="C58" s="73">
        <v>0</v>
      </c>
      <c r="D58" s="73">
        <v>0</v>
      </c>
      <c r="E58" s="73">
        <v>0</v>
      </c>
      <c r="F58" s="73">
        <v>0</v>
      </c>
      <c r="G58" s="73">
        <v>0</v>
      </c>
      <c r="H58" s="74" t="s">
        <v>14</v>
      </c>
      <c r="I58" s="301"/>
    </row>
    <row r="59" spans="1:9" s="78" customFormat="1" ht="15.75">
      <c r="A59" s="75" t="s">
        <v>31</v>
      </c>
      <c r="B59" s="62" t="s">
        <v>22</v>
      </c>
      <c r="C59" s="76">
        <f>SUM(C60:C62)</f>
        <v>13694.11549</v>
      </c>
      <c r="D59" s="76">
        <f>SUM(D60:D62)</f>
        <v>13694.11549</v>
      </c>
      <c r="E59" s="76">
        <f>SUM(E60:E62)</f>
        <v>2023.6684499999999</v>
      </c>
      <c r="F59" s="76">
        <f>SUM(F60:F62)</f>
        <v>2023.6684499999999</v>
      </c>
      <c r="G59" s="76">
        <f>SUM(G60:G62)</f>
        <v>2023.6684499999999</v>
      </c>
      <c r="H59" s="77">
        <f>G59/C59*100</f>
        <v>14.777649943713159</v>
      </c>
      <c r="I59" s="306" t="s">
        <v>32</v>
      </c>
    </row>
    <row r="60" spans="1:9" s="78" customFormat="1" ht="15.75" customHeight="1">
      <c r="A60" s="79"/>
      <c r="B60" s="80" t="s">
        <v>30</v>
      </c>
      <c r="C60" s="81">
        <f t="shared" ref="C60:G62" si="5">C64+C68</f>
        <v>11790</v>
      </c>
      <c r="D60" s="81">
        <f t="shared" si="5"/>
        <v>11790</v>
      </c>
      <c r="E60" s="81">
        <f t="shared" si="5"/>
        <v>2023.6684499999999</v>
      </c>
      <c r="F60" s="81">
        <f t="shared" si="5"/>
        <v>2023.6684499999999</v>
      </c>
      <c r="G60" s="81">
        <f t="shared" si="5"/>
        <v>2023.6684499999999</v>
      </c>
      <c r="H60" s="82">
        <f>G60/C60*100</f>
        <v>17.164278625954196</v>
      </c>
      <c r="I60" s="307"/>
    </row>
    <row r="61" spans="1:9" s="78" customFormat="1" ht="15.75">
      <c r="A61" s="79"/>
      <c r="B61" s="80" t="s">
        <v>11</v>
      </c>
      <c r="C61" s="81">
        <f t="shared" si="5"/>
        <v>1904.1154899999999</v>
      </c>
      <c r="D61" s="81">
        <f t="shared" si="5"/>
        <v>1904.1154899999999</v>
      </c>
      <c r="E61" s="81">
        <f t="shared" si="5"/>
        <v>0</v>
      </c>
      <c r="F61" s="81">
        <f t="shared" si="5"/>
        <v>0</v>
      </c>
      <c r="G61" s="81">
        <f t="shared" si="5"/>
        <v>0</v>
      </c>
      <c r="H61" s="82">
        <f>G61/C61*100</f>
        <v>0</v>
      </c>
      <c r="I61" s="307"/>
    </row>
    <row r="62" spans="1:9" s="78" customFormat="1" ht="15.75">
      <c r="A62" s="79"/>
      <c r="B62" s="80" t="s">
        <v>12</v>
      </c>
      <c r="C62" s="81">
        <f t="shared" si="5"/>
        <v>0</v>
      </c>
      <c r="D62" s="81">
        <f t="shared" si="5"/>
        <v>0</v>
      </c>
      <c r="E62" s="81">
        <f t="shared" si="5"/>
        <v>0</v>
      </c>
      <c r="F62" s="81">
        <f t="shared" si="5"/>
        <v>0</v>
      </c>
      <c r="G62" s="81">
        <f t="shared" si="5"/>
        <v>0</v>
      </c>
      <c r="H62" s="83" t="s">
        <v>14</v>
      </c>
      <c r="I62" s="307"/>
    </row>
    <row r="63" spans="1:9" s="78" customFormat="1" ht="15.75">
      <c r="A63" s="79"/>
      <c r="B63" s="84" t="s">
        <v>13</v>
      </c>
      <c r="C63" s="76">
        <f>SUM(C64:C66)</f>
        <v>0</v>
      </c>
      <c r="D63" s="76">
        <f>SUM(D64:D66)</f>
        <v>0</v>
      </c>
      <c r="E63" s="76">
        <f>SUM(E64:E66)</f>
        <v>0</v>
      </c>
      <c r="F63" s="76">
        <f>SUM(F64:F66)</f>
        <v>0</v>
      </c>
      <c r="G63" s="76">
        <f>SUM(G64:G66)</f>
        <v>0</v>
      </c>
      <c r="H63" s="83" t="s">
        <v>14</v>
      </c>
      <c r="I63" s="307"/>
    </row>
    <row r="64" spans="1:9" s="78" customFormat="1" ht="15.75">
      <c r="A64" s="79"/>
      <c r="B64" s="80" t="s">
        <v>30</v>
      </c>
      <c r="C64" s="81">
        <v>0</v>
      </c>
      <c r="D64" s="81">
        <v>0</v>
      </c>
      <c r="E64" s="81">
        <v>0</v>
      </c>
      <c r="F64" s="81">
        <v>0</v>
      </c>
      <c r="G64" s="81">
        <v>0</v>
      </c>
      <c r="H64" s="82" t="s">
        <v>14</v>
      </c>
      <c r="I64" s="307"/>
    </row>
    <row r="65" spans="1:9" s="78" customFormat="1" ht="15.75">
      <c r="A65" s="79"/>
      <c r="B65" s="80" t="s">
        <v>11</v>
      </c>
      <c r="C65" s="81">
        <v>0</v>
      </c>
      <c r="D65" s="81">
        <v>0</v>
      </c>
      <c r="E65" s="81">
        <v>0</v>
      </c>
      <c r="F65" s="81">
        <v>0</v>
      </c>
      <c r="G65" s="81">
        <v>0</v>
      </c>
      <c r="H65" s="82" t="s">
        <v>14</v>
      </c>
      <c r="I65" s="307"/>
    </row>
    <row r="66" spans="1:9" s="78" customFormat="1" ht="15.75">
      <c r="A66" s="79"/>
      <c r="B66" s="80" t="s">
        <v>12</v>
      </c>
      <c r="C66" s="81">
        <v>0</v>
      </c>
      <c r="D66" s="81">
        <v>0</v>
      </c>
      <c r="E66" s="81">
        <v>0</v>
      </c>
      <c r="F66" s="81">
        <v>0</v>
      </c>
      <c r="G66" s="81">
        <v>0</v>
      </c>
      <c r="H66" s="82" t="s">
        <v>14</v>
      </c>
      <c r="I66" s="307"/>
    </row>
    <row r="67" spans="1:9" s="78" customFormat="1" ht="15.75">
      <c r="A67" s="79"/>
      <c r="B67" s="84" t="s">
        <v>15</v>
      </c>
      <c r="C67" s="76">
        <f>SUM(C68:C70)</f>
        <v>13694.11549</v>
      </c>
      <c r="D67" s="76">
        <f>SUM(D68:D70)</f>
        <v>13694.11549</v>
      </c>
      <c r="E67" s="76">
        <f>SUM(E68:E70)</f>
        <v>2023.6684499999999</v>
      </c>
      <c r="F67" s="76">
        <f>SUM(F68:F70)</f>
        <v>2023.6684499999999</v>
      </c>
      <c r="G67" s="76">
        <f>SUM(G68:G70)</f>
        <v>2023.6684499999999</v>
      </c>
      <c r="H67" s="77">
        <f>G67/C67*100</f>
        <v>14.777649943713159</v>
      </c>
      <c r="I67" s="307"/>
    </row>
    <row r="68" spans="1:9" s="78" customFormat="1" ht="15.75">
      <c r="A68" s="79"/>
      <c r="B68" s="80" t="s">
        <v>30</v>
      </c>
      <c r="C68" s="81">
        <f>4661.8+7128.2</f>
        <v>11790</v>
      </c>
      <c r="D68" s="81">
        <f>4661.8+7128.2</f>
        <v>11790</v>
      </c>
      <c r="E68" s="81">
        <v>2023.6684499999999</v>
      </c>
      <c r="F68" s="81">
        <v>2023.6684499999999</v>
      </c>
      <c r="G68" s="81">
        <v>2023.6684499999999</v>
      </c>
      <c r="H68" s="82">
        <f>G68/C68*100</f>
        <v>17.164278625954196</v>
      </c>
      <c r="I68" s="307"/>
    </row>
    <row r="69" spans="1:9" s="78" customFormat="1" ht="15.75">
      <c r="A69" s="79"/>
      <c r="B69" s="80" t="s">
        <v>11</v>
      </c>
      <c r="C69" s="81">
        <v>1904.1154899999999</v>
      </c>
      <c r="D69" s="81">
        <v>1904.1154899999999</v>
      </c>
      <c r="E69" s="81">
        <v>0</v>
      </c>
      <c r="F69" s="81">
        <v>0</v>
      </c>
      <c r="G69" s="81">
        <v>0</v>
      </c>
      <c r="H69" s="82">
        <f>G69/C69*100</f>
        <v>0</v>
      </c>
      <c r="I69" s="307"/>
    </row>
    <row r="70" spans="1:9" s="78" customFormat="1" ht="15.75">
      <c r="A70" s="79"/>
      <c r="B70" s="80" t="s">
        <v>12</v>
      </c>
      <c r="C70" s="81">
        <v>0</v>
      </c>
      <c r="D70" s="81">
        <v>0</v>
      </c>
      <c r="E70" s="81">
        <v>0</v>
      </c>
      <c r="F70" s="81">
        <v>0</v>
      </c>
      <c r="G70" s="81">
        <v>0</v>
      </c>
      <c r="H70" s="83" t="s">
        <v>14</v>
      </c>
      <c r="I70" s="308"/>
    </row>
    <row r="71" spans="1:9" s="31" customFormat="1" ht="15.75">
      <c r="A71" s="27" t="s">
        <v>33</v>
      </c>
      <c r="B71" s="28" t="s">
        <v>34</v>
      </c>
      <c r="C71" s="29">
        <f>SUM(C72:C74)</f>
        <v>15672.31</v>
      </c>
      <c r="D71" s="29">
        <f>SUM(D72:D74)</f>
        <v>15672.31</v>
      </c>
      <c r="E71" s="29">
        <f>SUM(E72:E74)</f>
        <v>0</v>
      </c>
      <c r="F71" s="29">
        <f>SUM(F72:F74)</f>
        <v>0</v>
      </c>
      <c r="G71" s="29">
        <f>SUM(G72:G74)</f>
        <v>0</v>
      </c>
      <c r="H71" s="29">
        <f>G71/C71*100</f>
        <v>0</v>
      </c>
      <c r="I71" s="85"/>
    </row>
    <row r="72" spans="1:9" ht="15.75">
      <c r="A72" s="48"/>
      <c r="B72" s="12" t="s">
        <v>10</v>
      </c>
      <c r="C72" s="55">
        <f t="shared" ref="C72:G74" si="6">C76+C88+C100+C112</f>
        <v>9169.6</v>
      </c>
      <c r="D72" s="55">
        <f t="shared" si="6"/>
        <v>9169.6</v>
      </c>
      <c r="E72" s="55">
        <f t="shared" si="6"/>
        <v>0</v>
      </c>
      <c r="F72" s="55">
        <f t="shared" si="6"/>
        <v>0</v>
      </c>
      <c r="G72" s="55">
        <f t="shared" si="6"/>
        <v>0</v>
      </c>
      <c r="H72" s="50">
        <f>G72/C72*100</f>
        <v>0</v>
      </c>
      <c r="I72" s="86"/>
    </row>
    <row r="73" spans="1:9" ht="15.75">
      <c r="A73" s="48"/>
      <c r="B73" s="12" t="s">
        <v>11</v>
      </c>
      <c r="C73" s="55">
        <f t="shared" si="6"/>
        <v>6502.7099999999991</v>
      </c>
      <c r="D73" s="55">
        <f t="shared" si="6"/>
        <v>6502.7099999999991</v>
      </c>
      <c r="E73" s="55">
        <f t="shared" si="6"/>
        <v>0</v>
      </c>
      <c r="F73" s="55">
        <f t="shared" si="6"/>
        <v>0</v>
      </c>
      <c r="G73" s="55">
        <f t="shared" si="6"/>
        <v>0</v>
      </c>
      <c r="H73" s="50">
        <f>G73/C73*100</f>
        <v>0</v>
      </c>
      <c r="I73" s="86"/>
    </row>
    <row r="74" spans="1:9" ht="15.75">
      <c r="A74" s="48"/>
      <c r="B74" s="12" t="s">
        <v>12</v>
      </c>
      <c r="C74" s="55">
        <f t="shared" si="6"/>
        <v>0</v>
      </c>
      <c r="D74" s="55">
        <f t="shared" si="6"/>
        <v>0</v>
      </c>
      <c r="E74" s="55">
        <f t="shared" si="6"/>
        <v>0</v>
      </c>
      <c r="F74" s="55">
        <f t="shared" si="6"/>
        <v>0</v>
      </c>
      <c r="G74" s="55">
        <f t="shared" si="6"/>
        <v>0</v>
      </c>
      <c r="H74" s="47" t="s">
        <v>14</v>
      </c>
      <c r="I74" s="86"/>
    </row>
    <row r="75" spans="1:9" ht="15.75">
      <c r="A75" s="75" t="s">
        <v>35</v>
      </c>
      <c r="B75" s="87" t="s">
        <v>28</v>
      </c>
      <c r="C75" s="70">
        <f>C76+C77</f>
        <v>5490.01</v>
      </c>
      <c r="D75" s="70">
        <f>D76+D77</f>
        <v>5490.01</v>
      </c>
      <c r="E75" s="70">
        <f>E76+E77</f>
        <v>0</v>
      </c>
      <c r="F75" s="70">
        <f>F76+F77</f>
        <v>0</v>
      </c>
      <c r="G75" s="70">
        <f>G76+G77</f>
        <v>0</v>
      </c>
      <c r="H75" s="47">
        <f>G75/C75*100</f>
        <v>0</v>
      </c>
      <c r="I75" s="284" t="s">
        <v>36</v>
      </c>
    </row>
    <row r="76" spans="1:9" s="67" customFormat="1" ht="15.75" customHeight="1">
      <c r="A76" s="88"/>
      <c r="B76" s="64" t="s">
        <v>30</v>
      </c>
      <c r="C76" s="65">
        <f t="shared" ref="C76:G77" si="7">C80+C84</f>
        <v>3897.9</v>
      </c>
      <c r="D76" s="65">
        <f t="shared" si="7"/>
        <v>3897.9</v>
      </c>
      <c r="E76" s="65">
        <f t="shared" si="7"/>
        <v>0</v>
      </c>
      <c r="F76" s="65">
        <f t="shared" si="7"/>
        <v>0</v>
      </c>
      <c r="G76" s="65">
        <f t="shared" si="7"/>
        <v>0</v>
      </c>
      <c r="H76" s="50">
        <f>G76/C76*100</f>
        <v>0</v>
      </c>
      <c r="I76" s="285"/>
    </row>
    <row r="77" spans="1:9" s="67" customFormat="1" ht="15.75">
      <c r="A77" s="88"/>
      <c r="B77" s="64" t="s">
        <v>11</v>
      </c>
      <c r="C77" s="65">
        <f t="shared" si="7"/>
        <v>1592.11</v>
      </c>
      <c r="D77" s="65">
        <f t="shared" si="7"/>
        <v>1592.11</v>
      </c>
      <c r="E77" s="65">
        <f t="shared" si="7"/>
        <v>0</v>
      </c>
      <c r="F77" s="65">
        <f t="shared" si="7"/>
        <v>0</v>
      </c>
      <c r="G77" s="65">
        <f t="shared" si="7"/>
        <v>0</v>
      </c>
      <c r="H77" s="50">
        <f>G77/C77*100</f>
        <v>0</v>
      </c>
      <c r="I77" s="285"/>
    </row>
    <row r="78" spans="1:9" s="67" customFormat="1" ht="15.75">
      <c r="A78" s="88"/>
      <c r="B78" s="64" t="s">
        <v>12</v>
      </c>
      <c r="C78" s="65">
        <v>0</v>
      </c>
      <c r="D78" s="65">
        <v>0</v>
      </c>
      <c r="E78" s="65">
        <v>0</v>
      </c>
      <c r="F78" s="65">
        <v>0</v>
      </c>
      <c r="G78" s="65">
        <v>0</v>
      </c>
      <c r="H78" s="50" t="s">
        <v>14</v>
      </c>
      <c r="I78" s="285"/>
    </row>
    <row r="79" spans="1:9" s="67" customFormat="1" ht="15.75">
      <c r="A79" s="88"/>
      <c r="B79" s="69" t="s">
        <v>13</v>
      </c>
      <c r="C79" s="70">
        <f>C80+C81+C82</f>
        <v>5059.01</v>
      </c>
      <c r="D79" s="70">
        <f>D80+D81+D82</f>
        <v>5059.01</v>
      </c>
      <c r="E79" s="70">
        <f>E80+E81+E82</f>
        <v>0</v>
      </c>
      <c r="F79" s="70">
        <f>F80+F81+F82</f>
        <v>0</v>
      </c>
      <c r="G79" s="70">
        <f>G80+G81+G82</f>
        <v>0</v>
      </c>
      <c r="H79" s="50">
        <f>G79/C79*100</f>
        <v>0</v>
      </c>
      <c r="I79" s="285"/>
    </row>
    <row r="80" spans="1:9" s="67" customFormat="1" ht="15.75">
      <c r="A80" s="88"/>
      <c r="B80" s="64" t="s">
        <v>30</v>
      </c>
      <c r="C80" s="65">
        <v>3591.9</v>
      </c>
      <c r="D80" s="65">
        <v>3591.9</v>
      </c>
      <c r="E80" s="65">
        <v>0</v>
      </c>
      <c r="F80" s="65">
        <v>0</v>
      </c>
      <c r="G80" s="65">
        <v>0</v>
      </c>
      <c r="H80" s="50">
        <f>G80/C80*100</f>
        <v>0</v>
      </c>
      <c r="I80" s="285"/>
    </row>
    <row r="81" spans="1:9" s="67" customFormat="1" ht="15.75">
      <c r="A81" s="88"/>
      <c r="B81" s="64" t="s">
        <v>11</v>
      </c>
      <c r="C81" s="65">
        <v>1467.11</v>
      </c>
      <c r="D81" s="65">
        <v>1467.11</v>
      </c>
      <c r="E81" s="65">
        <v>0</v>
      </c>
      <c r="F81" s="65">
        <v>0</v>
      </c>
      <c r="G81" s="65">
        <v>0</v>
      </c>
      <c r="H81" s="50">
        <f>G81/C81*100</f>
        <v>0</v>
      </c>
      <c r="I81" s="285"/>
    </row>
    <row r="82" spans="1:9" s="67" customFormat="1" ht="15.75">
      <c r="A82" s="88"/>
      <c r="B82" s="64" t="s">
        <v>12</v>
      </c>
      <c r="C82" s="65">
        <v>0</v>
      </c>
      <c r="D82" s="65">
        <v>0</v>
      </c>
      <c r="E82" s="65">
        <v>0</v>
      </c>
      <c r="F82" s="65">
        <v>0</v>
      </c>
      <c r="G82" s="65">
        <v>0</v>
      </c>
      <c r="H82" s="50" t="s">
        <v>14</v>
      </c>
      <c r="I82" s="285"/>
    </row>
    <row r="83" spans="1:9" s="67" customFormat="1" ht="15.75">
      <c r="A83" s="88"/>
      <c r="B83" s="69" t="s">
        <v>15</v>
      </c>
      <c r="C83" s="70">
        <f>C84+C85+C86</f>
        <v>431</v>
      </c>
      <c r="D83" s="70">
        <f>D84+D85+D86</f>
        <v>431</v>
      </c>
      <c r="E83" s="70">
        <f>E84+E85+E86</f>
        <v>0</v>
      </c>
      <c r="F83" s="70">
        <f>F84+F85+F86</f>
        <v>0</v>
      </c>
      <c r="G83" s="70">
        <f>G84+G85+G86</f>
        <v>0</v>
      </c>
      <c r="H83" s="89">
        <f>G83/C83*100</f>
        <v>0</v>
      </c>
      <c r="I83" s="285"/>
    </row>
    <row r="84" spans="1:9" s="67" customFormat="1" ht="15.75">
      <c r="A84" s="88"/>
      <c r="B84" s="64" t="s">
        <v>30</v>
      </c>
      <c r="C84" s="65">
        <v>306</v>
      </c>
      <c r="D84" s="65">
        <v>306</v>
      </c>
      <c r="E84" s="65">
        <v>0</v>
      </c>
      <c r="F84" s="65">
        <v>0</v>
      </c>
      <c r="G84" s="65">
        <v>0</v>
      </c>
      <c r="H84" s="50">
        <f>G84/C84*100</f>
        <v>0</v>
      </c>
      <c r="I84" s="285"/>
    </row>
    <row r="85" spans="1:9" s="67" customFormat="1" ht="15.75">
      <c r="A85" s="88"/>
      <c r="B85" s="64" t="s">
        <v>11</v>
      </c>
      <c r="C85" s="65">
        <v>125</v>
      </c>
      <c r="D85" s="65">
        <v>125</v>
      </c>
      <c r="E85" s="65">
        <v>0</v>
      </c>
      <c r="F85" s="65">
        <v>0</v>
      </c>
      <c r="G85" s="65">
        <v>0</v>
      </c>
      <c r="H85" s="50">
        <f>G85/C85*100</f>
        <v>0</v>
      </c>
      <c r="I85" s="285"/>
    </row>
    <row r="86" spans="1:9" s="67" customFormat="1" ht="15.75">
      <c r="A86" s="88"/>
      <c r="B86" s="64" t="s">
        <v>12</v>
      </c>
      <c r="C86" s="65">
        <v>0</v>
      </c>
      <c r="D86" s="65">
        <v>0</v>
      </c>
      <c r="E86" s="65">
        <v>0</v>
      </c>
      <c r="F86" s="65">
        <v>0</v>
      </c>
      <c r="G86" s="65">
        <v>0</v>
      </c>
      <c r="H86" s="50" t="s">
        <v>14</v>
      </c>
      <c r="I86" s="288"/>
    </row>
    <row r="87" spans="1:9" ht="15.75">
      <c r="A87" s="75" t="s">
        <v>37</v>
      </c>
      <c r="B87" s="90" t="s">
        <v>22</v>
      </c>
      <c r="C87" s="39">
        <f t="shared" ref="C87:G89" si="8">C91+C95</f>
        <v>5208.3</v>
      </c>
      <c r="D87" s="39">
        <f t="shared" si="8"/>
        <v>5208.3</v>
      </c>
      <c r="E87" s="39">
        <f t="shared" si="8"/>
        <v>0</v>
      </c>
      <c r="F87" s="39">
        <f t="shared" si="8"/>
        <v>0</v>
      </c>
      <c r="G87" s="39">
        <f t="shared" si="8"/>
        <v>0</v>
      </c>
      <c r="H87" s="54">
        <f>G87/C87*100</f>
        <v>0</v>
      </c>
      <c r="I87" s="299" t="s">
        <v>38</v>
      </c>
    </row>
    <row r="88" spans="1:9" ht="15.75">
      <c r="A88" s="32"/>
      <c r="B88" s="80" t="s">
        <v>30</v>
      </c>
      <c r="C88" s="36">
        <f t="shared" si="8"/>
        <v>3300.3</v>
      </c>
      <c r="D88" s="36">
        <f t="shared" si="8"/>
        <v>3300.3</v>
      </c>
      <c r="E88" s="36">
        <f t="shared" si="8"/>
        <v>0</v>
      </c>
      <c r="F88" s="36">
        <f t="shared" si="8"/>
        <v>0</v>
      </c>
      <c r="G88" s="36">
        <f t="shared" si="8"/>
        <v>0</v>
      </c>
      <c r="H88" s="55">
        <f>G88/C88*100</f>
        <v>0</v>
      </c>
      <c r="I88" s="300"/>
    </row>
    <row r="89" spans="1:9" ht="15.75">
      <c r="A89" s="32"/>
      <c r="B89" s="80" t="s">
        <v>11</v>
      </c>
      <c r="C89" s="36">
        <f t="shared" si="8"/>
        <v>1908</v>
      </c>
      <c r="D89" s="36">
        <f t="shared" si="8"/>
        <v>1908</v>
      </c>
      <c r="E89" s="36">
        <f t="shared" si="8"/>
        <v>0</v>
      </c>
      <c r="F89" s="36">
        <f t="shared" si="8"/>
        <v>0</v>
      </c>
      <c r="G89" s="36">
        <f t="shared" si="8"/>
        <v>0</v>
      </c>
      <c r="H89" s="55">
        <f>G89/C89*100</f>
        <v>0</v>
      </c>
      <c r="I89" s="300"/>
    </row>
    <row r="90" spans="1:9" ht="15.75">
      <c r="A90" s="32"/>
      <c r="B90" s="80" t="s">
        <v>12</v>
      </c>
      <c r="C90" s="36">
        <f>C94+C98</f>
        <v>0</v>
      </c>
      <c r="D90" s="36">
        <f>D94+D98</f>
        <v>0</v>
      </c>
      <c r="E90" s="36">
        <f>E94+E98</f>
        <v>0</v>
      </c>
      <c r="F90" s="36">
        <f>F94+F98</f>
        <v>0</v>
      </c>
      <c r="G90" s="36">
        <f>G94+G98</f>
        <v>0</v>
      </c>
      <c r="H90" s="55" t="s">
        <v>14</v>
      </c>
      <c r="I90" s="300"/>
    </row>
    <row r="91" spans="1:9" ht="15.75">
      <c r="A91" s="32"/>
      <c r="B91" s="84" t="s">
        <v>13</v>
      </c>
      <c r="C91" s="39">
        <f>C92+C93+C94</f>
        <v>0</v>
      </c>
      <c r="D91" s="39">
        <f>D92+D93+D94</f>
        <v>0</v>
      </c>
      <c r="E91" s="39">
        <f>E92+E93+E94</f>
        <v>0</v>
      </c>
      <c r="F91" s="39">
        <f>F92+F93+F94</f>
        <v>0</v>
      </c>
      <c r="G91" s="39">
        <f>G92+G93+G94</f>
        <v>0</v>
      </c>
      <c r="H91" s="54" t="s">
        <v>14</v>
      </c>
      <c r="I91" s="300"/>
    </row>
    <row r="92" spans="1:9" ht="15.75">
      <c r="A92" s="32"/>
      <c r="B92" s="80" t="s">
        <v>30</v>
      </c>
      <c r="C92" s="36">
        <v>0</v>
      </c>
      <c r="D92" s="36">
        <v>0</v>
      </c>
      <c r="E92" s="36">
        <v>0</v>
      </c>
      <c r="F92" s="36">
        <v>0</v>
      </c>
      <c r="G92" s="36">
        <v>0</v>
      </c>
      <c r="H92" s="55" t="s">
        <v>14</v>
      </c>
      <c r="I92" s="300"/>
    </row>
    <row r="93" spans="1:9" ht="15.75">
      <c r="A93" s="32"/>
      <c r="B93" s="80" t="s">
        <v>11</v>
      </c>
      <c r="C93" s="36">
        <v>0</v>
      </c>
      <c r="D93" s="36">
        <v>0</v>
      </c>
      <c r="E93" s="36">
        <v>0</v>
      </c>
      <c r="F93" s="36">
        <v>0</v>
      </c>
      <c r="G93" s="36">
        <v>0</v>
      </c>
      <c r="H93" s="55" t="s">
        <v>14</v>
      </c>
      <c r="I93" s="300"/>
    </row>
    <row r="94" spans="1:9" ht="15.75">
      <c r="A94" s="32"/>
      <c r="B94" s="80" t="s">
        <v>12</v>
      </c>
      <c r="C94" s="36">
        <v>0</v>
      </c>
      <c r="D94" s="36">
        <v>0</v>
      </c>
      <c r="E94" s="36">
        <v>0</v>
      </c>
      <c r="F94" s="36">
        <v>0</v>
      </c>
      <c r="G94" s="36">
        <v>0</v>
      </c>
      <c r="H94" s="55" t="s">
        <v>14</v>
      </c>
      <c r="I94" s="300"/>
    </row>
    <row r="95" spans="1:9" ht="15.75">
      <c r="A95" s="32"/>
      <c r="B95" s="84" t="s">
        <v>15</v>
      </c>
      <c r="C95" s="39">
        <f>C96+C97+C98</f>
        <v>5208.3</v>
      </c>
      <c r="D95" s="39">
        <f>D96+D97+D98</f>
        <v>5208.3</v>
      </c>
      <c r="E95" s="39">
        <f>E96+E97+E98</f>
        <v>0</v>
      </c>
      <c r="F95" s="39">
        <f>F96+F97+F98</f>
        <v>0</v>
      </c>
      <c r="G95" s="39">
        <f>G96+G97+G98</f>
        <v>0</v>
      </c>
      <c r="H95" s="54">
        <f>G95/C95*100</f>
        <v>0</v>
      </c>
      <c r="I95" s="300"/>
    </row>
    <row r="96" spans="1:9" ht="15.75">
      <c r="A96" s="32"/>
      <c r="B96" s="80" t="s">
        <v>30</v>
      </c>
      <c r="C96" s="72">
        <v>3300.3</v>
      </c>
      <c r="D96" s="72">
        <v>3300.3</v>
      </c>
      <c r="E96" s="57">
        <v>0</v>
      </c>
      <c r="F96" s="57">
        <v>0</v>
      </c>
      <c r="G96" s="57">
        <v>0</v>
      </c>
      <c r="H96" s="55">
        <f>G96/C96*100</f>
        <v>0</v>
      </c>
      <c r="I96" s="300"/>
    </row>
    <row r="97" spans="1:9" ht="15.75">
      <c r="A97" s="32"/>
      <c r="B97" s="80" t="s">
        <v>11</v>
      </c>
      <c r="C97" s="72">
        <v>1908</v>
      </c>
      <c r="D97" s="72">
        <v>1908</v>
      </c>
      <c r="E97" s="57">
        <v>0</v>
      </c>
      <c r="F97" s="57">
        <v>0</v>
      </c>
      <c r="G97" s="57">
        <v>0</v>
      </c>
      <c r="H97" s="55">
        <f>G97/C97*100</f>
        <v>0</v>
      </c>
      <c r="I97" s="300"/>
    </row>
    <row r="98" spans="1:9" ht="15.75">
      <c r="A98" s="32"/>
      <c r="B98" s="80" t="s">
        <v>12</v>
      </c>
      <c r="C98" s="42">
        <v>0</v>
      </c>
      <c r="D98" s="42">
        <v>0</v>
      </c>
      <c r="E98" s="42">
        <v>0</v>
      </c>
      <c r="F98" s="42">
        <v>0</v>
      </c>
      <c r="G98" s="42">
        <v>0</v>
      </c>
      <c r="H98" s="91" t="s">
        <v>14</v>
      </c>
      <c r="I98" s="301"/>
    </row>
    <row r="99" spans="1:9" ht="15.75">
      <c r="A99" s="75" t="s">
        <v>39</v>
      </c>
      <c r="B99" s="62" t="s">
        <v>40</v>
      </c>
      <c r="C99" s="92">
        <f>C100+C101+C102</f>
        <v>1388.3000000000002</v>
      </c>
      <c r="D99" s="92">
        <f>D100+D101+D102</f>
        <v>1388.3000000000002</v>
      </c>
      <c r="E99" s="92">
        <f>E100+E101+E102</f>
        <v>0</v>
      </c>
      <c r="F99" s="92">
        <f>F100+F101+F102</f>
        <v>0</v>
      </c>
      <c r="G99" s="92">
        <f>G100+G101+G102</f>
        <v>0</v>
      </c>
      <c r="H99" s="93">
        <v>0</v>
      </c>
      <c r="I99" s="299" t="s">
        <v>41</v>
      </c>
    </row>
    <row r="100" spans="1:9" ht="15.75">
      <c r="A100" s="32"/>
      <c r="B100" s="80" t="s">
        <v>30</v>
      </c>
      <c r="C100" s="36">
        <f t="shared" ref="C100:G102" si="9">C104+C108</f>
        <v>985.7</v>
      </c>
      <c r="D100" s="36">
        <f t="shared" si="9"/>
        <v>985.7</v>
      </c>
      <c r="E100" s="36">
        <f t="shared" si="9"/>
        <v>0</v>
      </c>
      <c r="F100" s="36">
        <f t="shared" si="9"/>
        <v>0</v>
      </c>
      <c r="G100" s="36">
        <f t="shared" si="9"/>
        <v>0</v>
      </c>
      <c r="H100" s="55">
        <f>G100/C100*100</f>
        <v>0</v>
      </c>
      <c r="I100" s="300"/>
    </row>
    <row r="101" spans="1:9" ht="15.75">
      <c r="A101" s="32"/>
      <c r="B101" s="80" t="s">
        <v>11</v>
      </c>
      <c r="C101" s="36">
        <f t="shared" si="9"/>
        <v>402.6</v>
      </c>
      <c r="D101" s="36">
        <f t="shared" si="9"/>
        <v>402.6</v>
      </c>
      <c r="E101" s="36">
        <f t="shared" si="9"/>
        <v>0</v>
      </c>
      <c r="F101" s="36">
        <f t="shared" si="9"/>
        <v>0</v>
      </c>
      <c r="G101" s="36">
        <f t="shared" si="9"/>
        <v>0</v>
      </c>
      <c r="H101" s="55">
        <f>G101/C101*100</f>
        <v>0</v>
      </c>
      <c r="I101" s="300"/>
    </row>
    <row r="102" spans="1:9" ht="15.75">
      <c r="A102" s="32"/>
      <c r="B102" s="80" t="s">
        <v>12</v>
      </c>
      <c r="C102" s="36">
        <f t="shared" si="9"/>
        <v>0</v>
      </c>
      <c r="D102" s="36">
        <f t="shared" si="9"/>
        <v>0</v>
      </c>
      <c r="E102" s="36">
        <f t="shared" si="9"/>
        <v>0</v>
      </c>
      <c r="F102" s="36">
        <f t="shared" si="9"/>
        <v>0</v>
      </c>
      <c r="G102" s="36">
        <f t="shared" si="9"/>
        <v>0</v>
      </c>
      <c r="H102" s="55" t="s">
        <v>14</v>
      </c>
      <c r="I102" s="300"/>
    </row>
    <row r="103" spans="1:9" ht="15.75">
      <c r="A103" s="32"/>
      <c r="B103" s="84" t="s">
        <v>13</v>
      </c>
      <c r="C103" s="39">
        <f>C104+C105+C106</f>
        <v>200</v>
      </c>
      <c r="D103" s="39">
        <f>D104+D105+D106</f>
        <v>200</v>
      </c>
      <c r="E103" s="39">
        <f>E104+E105+E106</f>
        <v>0</v>
      </c>
      <c r="F103" s="39">
        <f>F104+F105+F106</f>
        <v>0</v>
      </c>
      <c r="G103" s="39">
        <f>G104+G105+G106</f>
        <v>0</v>
      </c>
      <c r="H103" s="55">
        <f t="shared" ref="H103:H105" si="10">G103/C103*100</f>
        <v>0</v>
      </c>
      <c r="I103" s="300"/>
    </row>
    <row r="104" spans="1:9" ht="15.75">
      <c r="A104" s="32"/>
      <c r="B104" s="80" t="s">
        <v>30</v>
      </c>
      <c r="C104" s="36">
        <v>142</v>
      </c>
      <c r="D104" s="36">
        <v>142</v>
      </c>
      <c r="E104" s="36">
        <v>0</v>
      </c>
      <c r="F104" s="36">
        <v>0</v>
      </c>
      <c r="G104" s="36">
        <v>0</v>
      </c>
      <c r="H104" s="55">
        <f t="shared" si="10"/>
        <v>0</v>
      </c>
      <c r="I104" s="300"/>
    </row>
    <row r="105" spans="1:9" ht="15.75">
      <c r="A105" s="32"/>
      <c r="B105" s="80" t="s">
        <v>11</v>
      </c>
      <c r="C105" s="36">
        <v>58</v>
      </c>
      <c r="D105" s="36">
        <v>58</v>
      </c>
      <c r="E105" s="36">
        <v>0</v>
      </c>
      <c r="F105" s="36">
        <v>0</v>
      </c>
      <c r="G105" s="36">
        <v>0</v>
      </c>
      <c r="H105" s="55">
        <f t="shared" si="10"/>
        <v>0</v>
      </c>
      <c r="I105" s="300"/>
    </row>
    <row r="106" spans="1:9" ht="15.75">
      <c r="A106" s="32"/>
      <c r="B106" s="80" t="s">
        <v>12</v>
      </c>
      <c r="C106" s="36">
        <v>0</v>
      </c>
      <c r="D106" s="36">
        <v>0</v>
      </c>
      <c r="E106" s="36">
        <v>0</v>
      </c>
      <c r="F106" s="36">
        <v>0</v>
      </c>
      <c r="G106" s="36">
        <v>0</v>
      </c>
      <c r="H106" s="55" t="s">
        <v>14</v>
      </c>
      <c r="I106" s="300"/>
    </row>
    <row r="107" spans="1:9" ht="15.75">
      <c r="A107" s="32"/>
      <c r="B107" s="84" t="s">
        <v>15</v>
      </c>
      <c r="C107" s="39">
        <f>C108+C109+C110</f>
        <v>1188.3000000000002</v>
      </c>
      <c r="D107" s="39">
        <f>D108+D109+D110</f>
        <v>1188.3000000000002</v>
      </c>
      <c r="E107" s="39">
        <f>E108+E109+E110</f>
        <v>0</v>
      </c>
      <c r="F107" s="39">
        <f>F108+F109+F110</f>
        <v>0</v>
      </c>
      <c r="G107" s="39">
        <f>G108+G109+G110</f>
        <v>0</v>
      </c>
      <c r="H107" s="54">
        <f>G107/C107*100</f>
        <v>0</v>
      </c>
      <c r="I107" s="300"/>
    </row>
    <row r="108" spans="1:9" ht="15.75">
      <c r="A108" s="32"/>
      <c r="B108" s="80" t="s">
        <v>30</v>
      </c>
      <c r="C108" s="72">
        <f>985.7-142</f>
        <v>843.7</v>
      </c>
      <c r="D108" s="72">
        <f>985.7-142</f>
        <v>843.7</v>
      </c>
      <c r="E108" s="57">
        <v>0</v>
      </c>
      <c r="F108" s="57">
        <v>0</v>
      </c>
      <c r="G108" s="57">
        <v>0</v>
      </c>
      <c r="H108" s="55">
        <f>G108/C108*100</f>
        <v>0</v>
      </c>
      <c r="I108" s="300"/>
    </row>
    <row r="109" spans="1:9" ht="15.75">
      <c r="A109" s="32"/>
      <c r="B109" s="80" t="s">
        <v>11</v>
      </c>
      <c r="C109" s="72">
        <f>402.6-58</f>
        <v>344.6</v>
      </c>
      <c r="D109" s="72">
        <f>402.6-58</f>
        <v>344.6</v>
      </c>
      <c r="E109" s="57">
        <v>0</v>
      </c>
      <c r="F109" s="57">
        <v>0</v>
      </c>
      <c r="G109" s="57">
        <v>0</v>
      </c>
      <c r="H109" s="55">
        <f>G109/C109*100</f>
        <v>0</v>
      </c>
      <c r="I109" s="300"/>
    </row>
    <row r="110" spans="1:9" ht="15.75">
      <c r="A110" s="32"/>
      <c r="B110" s="80" t="s">
        <v>12</v>
      </c>
      <c r="C110" s="42">
        <v>0</v>
      </c>
      <c r="D110" s="42">
        <v>0</v>
      </c>
      <c r="E110" s="42">
        <v>0</v>
      </c>
      <c r="F110" s="42">
        <v>0</v>
      </c>
      <c r="G110" s="42">
        <v>0</v>
      </c>
      <c r="H110" s="91" t="s">
        <v>14</v>
      </c>
      <c r="I110" s="301"/>
    </row>
    <row r="111" spans="1:9" ht="31.5">
      <c r="A111" s="75" t="s">
        <v>42</v>
      </c>
      <c r="B111" s="62" t="s">
        <v>43</v>
      </c>
      <c r="C111" s="92">
        <f>C112+C113+C114</f>
        <v>3585.7</v>
      </c>
      <c r="D111" s="92">
        <f>D112+D113+D114</f>
        <v>3585.7</v>
      </c>
      <c r="E111" s="92">
        <f>E112+E113+E114</f>
        <v>0</v>
      </c>
      <c r="F111" s="92">
        <f>F112+F113+F114</f>
        <v>0</v>
      </c>
      <c r="G111" s="92">
        <f>G112+G113+G114</f>
        <v>0</v>
      </c>
      <c r="H111" s="93">
        <v>0</v>
      </c>
      <c r="I111" s="299" t="s">
        <v>44</v>
      </c>
    </row>
    <row r="112" spans="1:9" ht="15.75">
      <c r="A112" s="32"/>
      <c r="B112" s="80" t="s">
        <v>30</v>
      </c>
      <c r="C112" s="36">
        <f t="shared" ref="C112:G114" si="11">C116+C120</f>
        <v>985.7</v>
      </c>
      <c r="D112" s="36">
        <f t="shared" si="11"/>
        <v>985.7</v>
      </c>
      <c r="E112" s="36">
        <f t="shared" si="11"/>
        <v>0</v>
      </c>
      <c r="F112" s="36">
        <f t="shared" si="11"/>
        <v>0</v>
      </c>
      <c r="G112" s="36">
        <f t="shared" si="11"/>
        <v>0</v>
      </c>
      <c r="H112" s="55">
        <f>G112/C112*100</f>
        <v>0</v>
      </c>
      <c r="I112" s="300"/>
    </row>
    <row r="113" spans="1:9" ht="15.75">
      <c r="A113" s="32"/>
      <c r="B113" s="80" t="s">
        <v>11</v>
      </c>
      <c r="C113" s="36">
        <f t="shared" si="11"/>
        <v>2600</v>
      </c>
      <c r="D113" s="36">
        <f t="shared" si="11"/>
        <v>2600</v>
      </c>
      <c r="E113" s="36">
        <f t="shared" si="11"/>
        <v>0</v>
      </c>
      <c r="F113" s="36">
        <f t="shared" si="11"/>
        <v>0</v>
      </c>
      <c r="G113" s="36">
        <f t="shared" si="11"/>
        <v>0</v>
      </c>
      <c r="H113" s="55">
        <f>G113/C113*100</f>
        <v>0</v>
      </c>
      <c r="I113" s="300"/>
    </row>
    <row r="114" spans="1:9" ht="15.75">
      <c r="A114" s="32"/>
      <c r="B114" s="80" t="s">
        <v>12</v>
      </c>
      <c r="C114" s="36">
        <f t="shared" si="11"/>
        <v>0</v>
      </c>
      <c r="D114" s="36">
        <f t="shared" si="11"/>
        <v>0</v>
      </c>
      <c r="E114" s="36">
        <f t="shared" si="11"/>
        <v>0</v>
      </c>
      <c r="F114" s="36">
        <f t="shared" si="11"/>
        <v>0</v>
      </c>
      <c r="G114" s="36">
        <f t="shared" si="11"/>
        <v>0</v>
      </c>
      <c r="H114" s="55" t="s">
        <v>14</v>
      </c>
      <c r="I114" s="300"/>
    </row>
    <row r="115" spans="1:9" ht="15.75">
      <c r="A115" s="32"/>
      <c r="B115" s="84" t="s">
        <v>13</v>
      </c>
      <c r="C115" s="39">
        <f>C116+C117+C118</f>
        <v>3585.7</v>
      </c>
      <c r="D115" s="39">
        <f>D116+D117+D118</f>
        <v>3585.7</v>
      </c>
      <c r="E115" s="39">
        <f>E116+E117+E118</f>
        <v>0</v>
      </c>
      <c r="F115" s="39">
        <f>F116+F117+F118</f>
        <v>0</v>
      </c>
      <c r="G115" s="39">
        <f>G116+G117+G118</f>
        <v>0</v>
      </c>
      <c r="H115" s="55">
        <f>G115/C115*100</f>
        <v>0</v>
      </c>
      <c r="I115" s="300"/>
    </row>
    <row r="116" spans="1:9" ht="15.75">
      <c r="A116" s="32"/>
      <c r="B116" s="80" t="s">
        <v>30</v>
      </c>
      <c r="C116" s="36">
        <v>985.7</v>
      </c>
      <c r="D116" s="36">
        <v>985.7</v>
      </c>
      <c r="E116" s="36">
        <v>0</v>
      </c>
      <c r="F116" s="36">
        <v>0</v>
      </c>
      <c r="G116" s="36">
        <v>0</v>
      </c>
      <c r="H116" s="55">
        <f>G116/C116*100</f>
        <v>0</v>
      </c>
      <c r="I116" s="300"/>
    </row>
    <row r="117" spans="1:9" ht="15.75">
      <c r="A117" s="32"/>
      <c r="B117" s="80" t="s">
        <v>11</v>
      </c>
      <c r="C117" s="36">
        <v>2600</v>
      </c>
      <c r="D117" s="36">
        <v>2600</v>
      </c>
      <c r="E117" s="36">
        <v>0</v>
      </c>
      <c r="F117" s="36">
        <v>0</v>
      </c>
      <c r="G117" s="36">
        <v>0</v>
      </c>
      <c r="H117" s="55">
        <f>G117/C117*100</f>
        <v>0</v>
      </c>
      <c r="I117" s="300"/>
    </row>
    <row r="118" spans="1:9" ht="15.75">
      <c r="A118" s="32"/>
      <c r="B118" s="80" t="s">
        <v>12</v>
      </c>
      <c r="C118" s="36">
        <v>0</v>
      </c>
      <c r="D118" s="36">
        <v>0</v>
      </c>
      <c r="E118" s="36">
        <v>0</v>
      </c>
      <c r="F118" s="36">
        <v>0</v>
      </c>
      <c r="G118" s="36">
        <v>0</v>
      </c>
      <c r="H118" s="55" t="s">
        <v>14</v>
      </c>
      <c r="I118" s="300"/>
    </row>
    <row r="119" spans="1:9" ht="15.75">
      <c r="A119" s="32"/>
      <c r="B119" s="84" t="s">
        <v>15</v>
      </c>
      <c r="C119" s="39">
        <f>C120+C121+C122</f>
        <v>0</v>
      </c>
      <c r="D119" s="39">
        <f>D120+D121+D122</f>
        <v>0</v>
      </c>
      <c r="E119" s="39">
        <f>E120+E121+E122</f>
        <v>0</v>
      </c>
      <c r="F119" s="39">
        <f>F120+F121+F122</f>
        <v>0</v>
      </c>
      <c r="G119" s="39">
        <f>G120+G121+G122</f>
        <v>0</v>
      </c>
      <c r="H119" s="54" t="s">
        <v>14</v>
      </c>
      <c r="I119" s="300"/>
    </row>
    <row r="120" spans="1:9" ht="15.75">
      <c r="A120" s="32"/>
      <c r="B120" s="80" t="s">
        <v>30</v>
      </c>
      <c r="C120" s="72">
        <v>0</v>
      </c>
      <c r="D120" s="72">
        <v>0</v>
      </c>
      <c r="E120" s="57">
        <v>0</v>
      </c>
      <c r="F120" s="57">
        <v>0</v>
      </c>
      <c r="G120" s="57">
        <v>0</v>
      </c>
      <c r="H120" s="55" t="s">
        <v>14</v>
      </c>
      <c r="I120" s="300"/>
    </row>
    <row r="121" spans="1:9" ht="15.75">
      <c r="A121" s="32"/>
      <c r="B121" s="80" t="s">
        <v>11</v>
      </c>
      <c r="C121" s="72">
        <v>0</v>
      </c>
      <c r="D121" s="72">
        <v>0</v>
      </c>
      <c r="E121" s="57">
        <v>0</v>
      </c>
      <c r="F121" s="57">
        <v>0</v>
      </c>
      <c r="G121" s="57">
        <v>0</v>
      </c>
      <c r="H121" s="55" t="s">
        <v>14</v>
      </c>
      <c r="I121" s="300"/>
    </row>
    <row r="122" spans="1:9" ht="15.75">
      <c r="A122" s="32"/>
      <c r="B122" s="80" t="s">
        <v>12</v>
      </c>
      <c r="C122" s="42">
        <v>0</v>
      </c>
      <c r="D122" s="42">
        <v>0</v>
      </c>
      <c r="E122" s="42">
        <v>0</v>
      </c>
      <c r="F122" s="42">
        <v>0</v>
      </c>
      <c r="G122" s="42">
        <v>0</v>
      </c>
      <c r="H122" s="91" t="s">
        <v>14</v>
      </c>
      <c r="I122" s="301"/>
    </row>
    <row r="123" spans="1:9" s="31" customFormat="1" ht="47.25">
      <c r="A123" s="27" t="s">
        <v>45</v>
      </c>
      <c r="B123" s="28" t="s">
        <v>46</v>
      </c>
      <c r="C123" s="29">
        <f>C127+C168</f>
        <v>622501.85</v>
      </c>
      <c r="D123" s="29">
        <f>D127+D168</f>
        <v>500501.85</v>
      </c>
      <c r="E123" s="29">
        <f>E127+E168</f>
        <v>8847.2899999999991</v>
      </c>
      <c r="F123" s="29">
        <f>F127+F168</f>
        <v>8741.99</v>
      </c>
      <c r="G123" s="29">
        <f>G127+G168</f>
        <v>8741.99</v>
      </c>
      <c r="H123" s="94">
        <f>G123/C123*100</f>
        <v>1.40433156945638</v>
      </c>
      <c r="I123" s="43"/>
    </row>
    <row r="124" spans="1:9" ht="15.75">
      <c r="A124" s="48"/>
      <c r="B124" s="12" t="s">
        <v>10</v>
      </c>
      <c r="C124" s="55">
        <f t="shared" ref="C124:G126" si="12">C129+C169</f>
        <v>162145.19999999998</v>
      </c>
      <c r="D124" s="55">
        <f t="shared" si="12"/>
        <v>162145.19999999998</v>
      </c>
      <c r="E124" s="55">
        <f t="shared" si="12"/>
        <v>1810.93</v>
      </c>
      <c r="F124" s="55">
        <f t="shared" si="12"/>
        <v>1810.28</v>
      </c>
      <c r="G124" s="55">
        <f t="shared" si="12"/>
        <v>1810.28</v>
      </c>
      <c r="H124" s="95">
        <f t="shared" ref="H124:H130" si="13">G124/C124*100</f>
        <v>1.116456114642925</v>
      </c>
      <c r="I124" s="96"/>
    </row>
    <row r="125" spans="1:9" ht="15.75">
      <c r="A125" s="48"/>
      <c r="B125" s="12" t="s">
        <v>11</v>
      </c>
      <c r="C125" s="55">
        <f t="shared" si="12"/>
        <v>338356.65</v>
      </c>
      <c r="D125" s="55">
        <f t="shared" si="12"/>
        <v>338356.65</v>
      </c>
      <c r="E125" s="55">
        <f t="shared" si="12"/>
        <v>7036.36</v>
      </c>
      <c r="F125" s="55">
        <f t="shared" si="12"/>
        <v>6931.71</v>
      </c>
      <c r="G125" s="55">
        <f t="shared" si="12"/>
        <v>6931.71</v>
      </c>
      <c r="H125" s="95">
        <f t="shared" si="13"/>
        <v>2.0486400961825342</v>
      </c>
      <c r="I125" s="96"/>
    </row>
    <row r="126" spans="1:9" ht="15.75">
      <c r="A126" s="48"/>
      <c r="B126" s="12" t="s">
        <v>12</v>
      </c>
      <c r="C126" s="55">
        <f t="shared" si="12"/>
        <v>122000</v>
      </c>
      <c r="D126" s="55">
        <f t="shared" si="12"/>
        <v>0</v>
      </c>
      <c r="E126" s="55">
        <f t="shared" si="12"/>
        <v>0</v>
      </c>
      <c r="F126" s="55">
        <f t="shared" si="12"/>
        <v>0</v>
      </c>
      <c r="G126" s="55">
        <f t="shared" si="12"/>
        <v>0</v>
      </c>
      <c r="H126" s="95">
        <f t="shared" si="13"/>
        <v>0</v>
      </c>
      <c r="I126" s="96"/>
    </row>
    <row r="127" spans="1:9" s="102" customFormat="1" ht="31.5">
      <c r="A127" s="97" t="s">
        <v>47</v>
      </c>
      <c r="B127" s="98" t="s">
        <v>48</v>
      </c>
      <c r="C127" s="99">
        <f>C132+C144+C156</f>
        <v>201937.4</v>
      </c>
      <c r="D127" s="99">
        <f>D132+D144+D156</f>
        <v>79937.399999999994</v>
      </c>
      <c r="E127" s="99">
        <f>E132+E144+E156</f>
        <v>0</v>
      </c>
      <c r="F127" s="99">
        <f>F132+F144+F156</f>
        <v>0</v>
      </c>
      <c r="G127" s="99">
        <f>G132+G144+G156</f>
        <v>0</v>
      </c>
      <c r="H127" s="100">
        <f t="shared" si="13"/>
        <v>0</v>
      </c>
      <c r="I127" s="101"/>
    </row>
    <row r="128" spans="1:9" ht="31.5">
      <c r="A128" s="103"/>
      <c r="B128" s="104" t="s">
        <v>49</v>
      </c>
      <c r="C128" s="47"/>
      <c r="D128" s="47"/>
      <c r="E128" s="47"/>
      <c r="F128" s="47"/>
      <c r="G128" s="47"/>
      <c r="H128" s="105"/>
      <c r="I128" s="60"/>
    </row>
    <row r="129" spans="1:9" ht="15.75">
      <c r="A129" s="106"/>
      <c r="B129" s="12" t="s">
        <v>10</v>
      </c>
      <c r="C129" s="55">
        <f t="shared" ref="C129:G131" si="14">C133+C145+C157</f>
        <v>27897.4</v>
      </c>
      <c r="D129" s="55">
        <f t="shared" si="14"/>
        <v>27897.4</v>
      </c>
      <c r="E129" s="55">
        <f t="shared" si="14"/>
        <v>0</v>
      </c>
      <c r="F129" s="55">
        <f t="shared" si="14"/>
        <v>0</v>
      </c>
      <c r="G129" s="55">
        <f t="shared" si="14"/>
        <v>0</v>
      </c>
      <c r="H129" s="95">
        <f t="shared" si="13"/>
        <v>0</v>
      </c>
      <c r="I129" s="107"/>
    </row>
    <row r="130" spans="1:9" ht="15.75">
      <c r="A130" s="106"/>
      <c r="B130" s="12" t="s">
        <v>11</v>
      </c>
      <c r="C130" s="55">
        <f t="shared" si="14"/>
        <v>52040</v>
      </c>
      <c r="D130" s="55">
        <f t="shared" si="14"/>
        <v>52040</v>
      </c>
      <c r="E130" s="55">
        <f t="shared" si="14"/>
        <v>0</v>
      </c>
      <c r="F130" s="55">
        <f t="shared" si="14"/>
        <v>0</v>
      </c>
      <c r="G130" s="55">
        <f t="shared" si="14"/>
        <v>0</v>
      </c>
      <c r="H130" s="95">
        <f t="shared" si="13"/>
        <v>0</v>
      </c>
      <c r="I130" s="107"/>
    </row>
    <row r="131" spans="1:9" ht="15.75">
      <c r="A131" s="106"/>
      <c r="B131" s="12" t="s">
        <v>12</v>
      </c>
      <c r="C131" s="55">
        <f t="shared" si="14"/>
        <v>122000</v>
      </c>
      <c r="D131" s="55">
        <f t="shared" si="14"/>
        <v>0</v>
      </c>
      <c r="E131" s="55">
        <f t="shared" si="14"/>
        <v>0</v>
      </c>
      <c r="F131" s="55">
        <f t="shared" si="14"/>
        <v>0</v>
      </c>
      <c r="G131" s="55">
        <f t="shared" si="14"/>
        <v>0</v>
      </c>
      <c r="H131" s="108" t="s">
        <v>14</v>
      </c>
      <c r="I131" s="107"/>
    </row>
    <row r="132" spans="1:9" s="114" customFormat="1" ht="31.5">
      <c r="A132" s="109" t="s">
        <v>50</v>
      </c>
      <c r="B132" s="110" t="s">
        <v>51</v>
      </c>
      <c r="C132" s="111">
        <f>C133+C134+C135</f>
        <v>5793.2</v>
      </c>
      <c r="D132" s="111">
        <f>D133+D134+D135</f>
        <v>5793.2</v>
      </c>
      <c r="E132" s="111">
        <f>E133+E134+E135</f>
        <v>0</v>
      </c>
      <c r="F132" s="111">
        <f>F133+F134+F135</f>
        <v>0</v>
      </c>
      <c r="G132" s="111">
        <f>G133+G134+G135</f>
        <v>0</v>
      </c>
      <c r="H132" s="112">
        <f>G132/C132*100</f>
        <v>0</v>
      </c>
      <c r="I132" s="113"/>
    </row>
    <row r="133" spans="1:9" s="67" customFormat="1" ht="15.75" customHeight="1">
      <c r="A133" s="115"/>
      <c r="B133" s="116" t="s">
        <v>10</v>
      </c>
      <c r="C133" s="50">
        <f t="shared" ref="C133:G134" si="15">C141</f>
        <v>5253.2</v>
      </c>
      <c r="D133" s="50">
        <f t="shared" si="15"/>
        <v>5253.2</v>
      </c>
      <c r="E133" s="50">
        <f t="shared" si="15"/>
        <v>0</v>
      </c>
      <c r="F133" s="50">
        <f t="shared" si="15"/>
        <v>0</v>
      </c>
      <c r="G133" s="50">
        <f t="shared" si="15"/>
        <v>0</v>
      </c>
      <c r="H133" s="117">
        <f>G133/C133*100</f>
        <v>0</v>
      </c>
      <c r="I133" s="302" t="s">
        <v>52</v>
      </c>
    </row>
    <row r="134" spans="1:9" s="67" customFormat="1" ht="15.75">
      <c r="A134" s="115"/>
      <c r="B134" s="116" t="s">
        <v>11</v>
      </c>
      <c r="C134" s="50">
        <f t="shared" si="15"/>
        <v>540</v>
      </c>
      <c r="D134" s="50">
        <f t="shared" si="15"/>
        <v>540</v>
      </c>
      <c r="E134" s="50">
        <f t="shared" si="15"/>
        <v>0</v>
      </c>
      <c r="F134" s="50">
        <f t="shared" si="15"/>
        <v>0</v>
      </c>
      <c r="G134" s="50">
        <f t="shared" si="15"/>
        <v>0</v>
      </c>
      <c r="H134" s="117">
        <f>G134/C134*100</f>
        <v>0</v>
      </c>
      <c r="I134" s="302"/>
    </row>
    <row r="135" spans="1:9" s="67" customFormat="1" ht="15.75">
      <c r="A135" s="115"/>
      <c r="B135" s="116" t="s">
        <v>12</v>
      </c>
      <c r="C135" s="50">
        <v>0</v>
      </c>
      <c r="D135" s="50">
        <v>0</v>
      </c>
      <c r="E135" s="50">
        <v>0</v>
      </c>
      <c r="F135" s="50">
        <v>0</v>
      </c>
      <c r="G135" s="50">
        <v>0</v>
      </c>
      <c r="H135" s="71" t="s">
        <v>14</v>
      </c>
      <c r="I135" s="302"/>
    </row>
    <row r="136" spans="1:9" s="67" customFormat="1" ht="15.75">
      <c r="A136" s="115"/>
      <c r="B136" s="118" t="s">
        <v>53</v>
      </c>
      <c r="C136" s="47">
        <f>SUM(C137:C139)</f>
        <v>0</v>
      </c>
      <c r="D136" s="47">
        <f>SUM(D137:D139)</f>
        <v>0</v>
      </c>
      <c r="E136" s="47">
        <f>SUM(E137:E139)</f>
        <v>0</v>
      </c>
      <c r="F136" s="47">
        <f>SUM(F137:F139)</f>
        <v>0</v>
      </c>
      <c r="G136" s="47">
        <f>SUM(G137:G139)</f>
        <v>0</v>
      </c>
      <c r="H136" s="71" t="s">
        <v>14</v>
      </c>
      <c r="I136" s="302"/>
    </row>
    <row r="137" spans="1:9" s="67" customFormat="1" ht="15.75">
      <c r="A137" s="115"/>
      <c r="B137" s="116" t="s">
        <v>10</v>
      </c>
      <c r="C137" s="50">
        <v>0</v>
      </c>
      <c r="D137" s="50">
        <v>0</v>
      </c>
      <c r="E137" s="50">
        <v>0</v>
      </c>
      <c r="F137" s="50">
        <v>0</v>
      </c>
      <c r="G137" s="50">
        <v>0</v>
      </c>
      <c r="H137" s="66" t="s">
        <v>14</v>
      </c>
      <c r="I137" s="302"/>
    </row>
    <row r="138" spans="1:9" s="67" customFormat="1" ht="15.75">
      <c r="A138" s="115"/>
      <c r="B138" s="116" t="s">
        <v>11</v>
      </c>
      <c r="C138" s="50">
        <v>0</v>
      </c>
      <c r="D138" s="50">
        <v>0</v>
      </c>
      <c r="E138" s="50">
        <v>0</v>
      </c>
      <c r="F138" s="50">
        <v>0</v>
      </c>
      <c r="G138" s="50">
        <v>0</v>
      </c>
      <c r="H138" s="66" t="s">
        <v>14</v>
      </c>
      <c r="I138" s="302"/>
    </row>
    <row r="139" spans="1:9" s="67" customFormat="1" ht="15.75">
      <c r="A139" s="115"/>
      <c r="B139" s="116" t="s">
        <v>12</v>
      </c>
      <c r="C139" s="50">
        <v>0</v>
      </c>
      <c r="D139" s="50">
        <v>0</v>
      </c>
      <c r="E139" s="50">
        <v>0</v>
      </c>
      <c r="F139" s="50">
        <v>0</v>
      </c>
      <c r="G139" s="50">
        <v>0</v>
      </c>
      <c r="H139" s="66" t="s">
        <v>14</v>
      </c>
      <c r="I139" s="302"/>
    </row>
    <row r="140" spans="1:9" s="67" customFormat="1" ht="15.75">
      <c r="A140" s="115"/>
      <c r="B140" s="118" t="s">
        <v>15</v>
      </c>
      <c r="C140" s="47">
        <f>SUM(C141:C143)</f>
        <v>5793.2</v>
      </c>
      <c r="D140" s="47">
        <f>SUM(D141:D143)</f>
        <v>5793.2</v>
      </c>
      <c r="E140" s="47">
        <f>SUM(E141:E143)</f>
        <v>0</v>
      </c>
      <c r="F140" s="47">
        <f>SUM(F141:F143)</f>
        <v>0</v>
      </c>
      <c r="G140" s="47">
        <f>SUM(G141:G143)</f>
        <v>0</v>
      </c>
      <c r="H140" s="71">
        <f>G140/C140*100</f>
        <v>0</v>
      </c>
      <c r="I140" s="302"/>
    </row>
    <row r="141" spans="1:9" s="67" customFormat="1" ht="15.75">
      <c r="A141" s="115"/>
      <c r="B141" s="116" t="s">
        <v>10</v>
      </c>
      <c r="C141" s="50">
        <v>5253.2</v>
      </c>
      <c r="D141" s="50">
        <v>5253.2</v>
      </c>
      <c r="E141" s="50">
        <v>0</v>
      </c>
      <c r="F141" s="50">
        <v>0</v>
      </c>
      <c r="G141" s="50">
        <v>0</v>
      </c>
      <c r="H141" s="66">
        <f>G141/C141*100</f>
        <v>0</v>
      </c>
      <c r="I141" s="302"/>
    </row>
    <row r="142" spans="1:9" s="67" customFormat="1" ht="15.75">
      <c r="A142" s="115"/>
      <c r="B142" s="116" t="s">
        <v>11</v>
      </c>
      <c r="C142" s="50">
        <v>540</v>
      </c>
      <c r="D142" s="50">
        <v>540</v>
      </c>
      <c r="E142" s="50">
        <v>0</v>
      </c>
      <c r="F142" s="50">
        <v>0</v>
      </c>
      <c r="G142" s="50">
        <v>0</v>
      </c>
      <c r="H142" s="66">
        <f>G142/C142*100</f>
        <v>0</v>
      </c>
      <c r="I142" s="302"/>
    </row>
    <row r="143" spans="1:9" s="67" customFormat="1" ht="15.75">
      <c r="A143" s="115"/>
      <c r="B143" s="116" t="s">
        <v>12</v>
      </c>
      <c r="C143" s="50">
        <v>0</v>
      </c>
      <c r="D143" s="50">
        <v>0</v>
      </c>
      <c r="E143" s="50">
        <v>0</v>
      </c>
      <c r="F143" s="50">
        <v>0</v>
      </c>
      <c r="G143" s="50">
        <v>0</v>
      </c>
      <c r="H143" s="66" t="s">
        <v>14</v>
      </c>
      <c r="I143" s="302"/>
    </row>
    <row r="144" spans="1:9" s="114" customFormat="1" ht="15.75">
      <c r="A144" s="119" t="s">
        <v>54</v>
      </c>
      <c r="B144" s="110" t="s">
        <v>55</v>
      </c>
      <c r="C144" s="111">
        <f>SUM(C145:C147)</f>
        <v>193220.4</v>
      </c>
      <c r="D144" s="111">
        <f>SUM(D145:D147)</f>
        <v>71220.399999999994</v>
      </c>
      <c r="E144" s="111">
        <f>SUM(E145:E147)</f>
        <v>0</v>
      </c>
      <c r="F144" s="111">
        <f>SUM(F145:F147)</f>
        <v>0</v>
      </c>
      <c r="G144" s="111">
        <f>SUM(G145:G147)</f>
        <v>0</v>
      </c>
      <c r="H144" s="111">
        <f>G144/C144*100</f>
        <v>0</v>
      </c>
      <c r="I144" s="120"/>
    </row>
    <row r="145" spans="1:9" ht="15.75">
      <c r="A145" s="115"/>
      <c r="B145" s="116" t="s">
        <v>10</v>
      </c>
      <c r="C145" s="50">
        <f t="shared" ref="C145:G147" si="16">C149+C153</f>
        <v>19720.400000000001</v>
      </c>
      <c r="D145" s="50">
        <f t="shared" si="16"/>
        <v>19720.400000000001</v>
      </c>
      <c r="E145" s="50">
        <f t="shared" si="16"/>
        <v>0</v>
      </c>
      <c r="F145" s="50">
        <f t="shared" si="16"/>
        <v>0</v>
      </c>
      <c r="G145" s="50">
        <f t="shared" si="16"/>
        <v>0</v>
      </c>
      <c r="H145" s="50">
        <f>G145/C145*100</f>
        <v>0</v>
      </c>
      <c r="I145" s="278" t="s">
        <v>56</v>
      </c>
    </row>
    <row r="146" spans="1:9" ht="15.75">
      <c r="A146" s="115"/>
      <c r="B146" s="116" t="s">
        <v>11</v>
      </c>
      <c r="C146" s="50">
        <f t="shared" si="16"/>
        <v>51500</v>
      </c>
      <c r="D146" s="50">
        <f t="shared" si="16"/>
        <v>51500</v>
      </c>
      <c r="E146" s="50">
        <f t="shared" si="16"/>
        <v>0</v>
      </c>
      <c r="F146" s="50">
        <f t="shared" si="16"/>
        <v>0</v>
      </c>
      <c r="G146" s="50">
        <f t="shared" si="16"/>
        <v>0</v>
      </c>
      <c r="H146" s="50">
        <f>G146/C146*100</f>
        <v>0</v>
      </c>
      <c r="I146" s="279"/>
    </row>
    <row r="147" spans="1:9" ht="15.75">
      <c r="A147" s="121"/>
      <c r="B147" s="116" t="s">
        <v>12</v>
      </c>
      <c r="C147" s="50">
        <f t="shared" si="16"/>
        <v>122000</v>
      </c>
      <c r="D147" s="50">
        <f t="shared" si="16"/>
        <v>0</v>
      </c>
      <c r="E147" s="50">
        <f t="shared" si="16"/>
        <v>0</v>
      </c>
      <c r="F147" s="50">
        <f t="shared" si="16"/>
        <v>0</v>
      </c>
      <c r="G147" s="50">
        <f t="shared" si="16"/>
        <v>0</v>
      </c>
      <c r="H147" s="50">
        <f>G147/C147*100</f>
        <v>0</v>
      </c>
      <c r="I147" s="279"/>
    </row>
    <row r="148" spans="1:9" ht="15.75">
      <c r="A148" s="115"/>
      <c r="B148" s="118" t="s">
        <v>53</v>
      </c>
      <c r="C148" s="47">
        <v>0</v>
      </c>
      <c r="D148" s="47">
        <v>0</v>
      </c>
      <c r="E148" s="47">
        <v>0</v>
      </c>
      <c r="F148" s="47">
        <v>0</v>
      </c>
      <c r="G148" s="47">
        <v>0</v>
      </c>
      <c r="H148" s="71" t="s">
        <v>14</v>
      </c>
      <c r="I148" s="279"/>
    </row>
    <row r="149" spans="1:9" ht="15.75">
      <c r="A149" s="115"/>
      <c r="B149" s="116" t="s">
        <v>10</v>
      </c>
      <c r="C149" s="50">
        <v>0</v>
      </c>
      <c r="D149" s="50">
        <v>0</v>
      </c>
      <c r="E149" s="50">
        <v>0</v>
      </c>
      <c r="F149" s="50">
        <v>0</v>
      </c>
      <c r="G149" s="50">
        <v>0</v>
      </c>
      <c r="H149" s="71" t="s">
        <v>14</v>
      </c>
      <c r="I149" s="279"/>
    </row>
    <row r="150" spans="1:9" ht="15.75">
      <c r="A150" s="115"/>
      <c r="B150" s="116" t="s">
        <v>11</v>
      </c>
      <c r="C150" s="50">
        <v>0</v>
      </c>
      <c r="D150" s="50">
        <v>0</v>
      </c>
      <c r="E150" s="50">
        <v>0</v>
      </c>
      <c r="F150" s="50">
        <v>0</v>
      </c>
      <c r="G150" s="50">
        <v>0</v>
      </c>
      <c r="H150" s="71" t="s">
        <v>14</v>
      </c>
      <c r="I150" s="279"/>
    </row>
    <row r="151" spans="1:9" ht="15.75">
      <c r="A151" s="115"/>
      <c r="B151" s="116" t="s">
        <v>12</v>
      </c>
      <c r="C151" s="50">
        <v>0</v>
      </c>
      <c r="D151" s="50">
        <v>0</v>
      </c>
      <c r="E151" s="50">
        <v>0</v>
      </c>
      <c r="F151" s="50">
        <v>0</v>
      </c>
      <c r="G151" s="50">
        <v>0</v>
      </c>
      <c r="H151" s="71" t="s">
        <v>14</v>
      </c>
      <c r="I151" s="279"/>
    </row>
    <row r="152" spans="1:9" ht="15.75">
      <c r="A152" s="115"/>
      <c r="B152" s="118" t="s">
        <v>15</v>
      </c>
      <c r="C152" s="47">
        <f>SUM(C153:C155)</f>
        <v>193220.4</v>
      </c>
      <c r="D152" s="47">
        <f>SUM(D153:D155)</f>
        <v>71220.399999999994</v>
      </c>
      <c r="E152" s="47">
        <f>SUM(E153:E155)</f>
        <v>0</v>
      </c>
      <c r="F152" s="47">
        <f>SUM(F153:F155)</f>
        <v>0</v>
      </c>
      <c r="G152" s="47">
        <f>SUM(G153:G155)</f>
        <v>0</v>
      </c>
      <c r="H152" s="71">
        <f t="shared" ref="H152:H157" si="17">G152/C152*100</f>
        <v>0</v>
      </c>
      <c r="I152" s="279"/>
    </row>
    <row r="153" spans="1:9" ht="15.75">
      <c r="A153" s="115"/>
      <c r="B153" s="116" t="s">
        <v>10</v>
      </c>
      <c r="C153" s="122">
        <v>19720.400000000001</v>
      </c>
      <c r="D153" s="122">
        <v>19720.400000000001</v>
      </c>
      <c r="E153" s="122">
        <v>0</v>
      </c>
      <c r="F153" s="122">
        <v>0</v>
      </c>
      <c r="G153" s="122">
        <v>0</v>
      </c>
      <c r="H153" s="66">
        <f t="shared" si="17"/>
        <v>0</v>
      </c>
      <c r="I153" s="279"/>
    </row>
    <row r="154" spans="1:9" ht="15.75">
      <c r="A154" s="115"/>
      <c r="B154" s="116" t="s">
        <v>11</v>
      </c>
      <c r="C154" s="122">
        <v>51500</v>
      </c>
      <c r="D154" s="122">
        <v>51500</v>
      </c>
      <c r="E154" s="122">
        <v>0</v>
      </c>
      <c r="F154" s="122">
        <v>0</v>
      </c>
      <c r="G154" s="122">
        <v>0</v>
      </c>
      <c r="H154" s="66">
        <f t="shared" si="17"/>
        <v>0</v>
      </c>
      <c r="I154" s="279"/>
    </row>
    <row r="155" spans="1:9" ht="15.75">
      <c r="A155" s="121"/>
      <c r="B155" s="116" t="s">
        <v>12</v>
      </c>
      <c r="C155" s="122">
        <v>122000</v>
      </c>
      <c r="D155" s="122">
        <v>0</v>
      </c>
      <c r="E155" s="122">
        <v>0</v>
      </c>
      <c r="F155" s="122">
        <v>0</v>
      </c>
      <c r="G155" s="122">
        <v>0</v>
      </c>
      <c r="H155" s="50">
        <f t="shared" si="17"/>
        <v>0</v>
      </c>
      <c r="I155" s="280"/>
    </row>
    <row r="156" spans="1:9" s="114" customFormat="1" ht="47.25">
      <c r="A156" s="109" t="s">
        <v>57</v>
      </c>
      <c r="B156" s="123" t="s">
        <v>58</v>
      </c>
      <c r="C156" s="111">
        <f>SUM(C157:C159)</f>
        <v>2923.8</v>
      </c>
      <c r="D156" s="111">
        <f>SUM(D157:D159)</f>
        <v>2923.8</v>
      </c>
      <c r="E156" s="111">
        <f>SUM(E157:E159)</f>
        <v>0</v>
      </c>
      <c r="F156" s="111">
        <f>SUM(F157:F159)</f>
        <v>0</v>
      </c>
      <c r="G156" s="111">
        <f>SUM(G157:G159)</f>
        <v>0</v>
      </c>
      <c r="H156" s="111">
        <f t="shared" si="17"/>
        <v>0</v>
      </c>
      <c r="I156" s="124"/>
    </row>
    <row r="157" spans="1:9" ht="15.75">
      <c r="A157" s="125"/>
      <c r="B157" s="126" t="s">
        <v>10</v>
      </c>
      <c r="C157" s="55">
        <f t="shared" ref="C157:G159" si="18">C165</f>
        <v>2923.8</v>
      </c>
      <c r="D157" s="55">
        <f t="shared" si="18"/>
        <v>2923.8</v>
      </c>
      <c r="E157" s="55">
        <f t="shared" si="18"/>
        <v>0</v>
      </c>
      <c r="F157" s="55">
        <f t="shared" si="18"/>
        <v>0</v>
      </c>
      <c r="G157" s="55">
        <f t="shared" si="18"/>
        <v>0</v>
      </c>
      <c r="H157" s="55">
        <f t="shared" si="17"/>
        <v>0</v>
      </c>
      <c r="I157" s="281" t="s">
        <v>59</v>
      </c>
    </row>
    <row r="158" spans="1:9" ht="15.75">
      <c r="A158" s="125"/>
      <c r="B158" s="126" t="s">
        <v>11</v>
      </c>
      <c r="C158" s="55">
        <f t="shared" si="18"/>
        <v>0</v>
      </c>
      <c r="D158" s="55">
        <f t="shared" si="18"/>
        <v>0</v>
      </c>
      <c r="E158" s="55">
        <f t="shared" si="18"/>
        <v>0</v>
      </c>
      <c r="F158" s="55">
        <f t="shared" si="18"/>
        <v>0</v>
      </c>
      <c r="G158" s="55">
        <f t="shared" si="18"/>
        <v>0</v>
      </c>
      <c r="H158" s="55" t="s">
        <v>14</v>
      </c>
      <c r="I158" s="282"/>
    </row>
    <row r="159" spans="1:9" ht="15.75">
      <c r="A159" s="125"/>
      <c r="B159" s="126" t="s">
        <v>12</v>
      </c>
      <c r="C159" s="55">
        <f t="shared" si="18"/>
        <v>0</v>
      </c>
      <c r="D159" s="55">
        <f t="shared" si="18"/>
        <v>0</v>
      </c>
      <c r="E159" s="55">
        <f t="shared" si="18"/>
        <v>0</v>
      </c>
      <c r="F159" s="55">
        <f t="shared" si="18"/>
        <v>0</v>
      </c>
      <c r="G159" s="55">
        <f t="shared" si="18"/>
        <v>0</v>
      </c>
      <c r="H159" s="55" t="s">
        <v>14</v>
      </c>
      <c r="I159" s="282"/>
    </row>
    <row r="160" spans="1:9" ht="15.75">
      <c r="A160" s="125"/>
      <c r="B160" s="38" t="s">
        <v>13</v>
      </c>
      <c r="C160" s="55">
        <f>SUM(C161:C163)</f>
        <v>0</v>
      </c>
      <c r="D160" s="55">
        <f>SUM(D161:D163)</f>
        <v>0</v>
      </c>
      <c r="E160" s="55">
        <f>SUM(E161:E163)</f>
        <v>0</v>
      </c>
      <c r="F160" s="55">
        <f>SUM(F161:F163)</f>
        <v>0</v>
      </c>
      <c r="G160" s="55">
        <f>SUM(G161:G163)</f>
        <v>0</v>
      </c>
      <c r="H160" s="54" t="s">
        <v>14</v>
      </c>
      <c r="I160" s="282"/>
    </row>
    <row r="161" spans="1:9" ht="15.75">
      <c r="A161" s="125"/>
      <c r="B161" s="126" t="s">
        <v>10</v>
      </c>
      <c r="C161" s="55">
        <v>0</v>
      </c>
      <c r="D161" s="55">
        <v>0</v>
      </c>
      <c r="E161" s="55">
        <v>0</v>
      </c>
      <c r="F161" s="55">
        <v>0</v>
      </c>
      <c r="G161" s="55">
        <v>0</v>
      </c>
      <c r="H161" s="54" t="s">
        <v>14</v>
      </c>
      <c r="I161" s="282"/>
    </row>
    <row r="162" spans="1:9" ht="15.75">
      <c r="A162" s="125"/>
      <c r="B162" s="126" t="s">
        <v>60</v>
      </c>
      <c r="C162" s="55">
        <v>0</v>
      </c>
      <c r="D162" s="55">
        <v>0</v>
      </c>
      <c r="E162" s="55">
        <v>0</v>
      </c>
      <c r="F162" s="55">
        <v>0</v>
      </c>
      <c r="G162" s="55">
        <v>0</v>
      </c>
      <c r="H162" s="54" t="s">
        <v>14</v>
      </c>
      <c r="I162" s="282"/>
    </row>
    <row r="163" spans="1:9" ht="15.75">
      <c r="A163" s="125"/>
      <c r="B163" s="126" t="s">
        <v>12</v>
      </c>
      <c r="C163" s="55">
        <v>0</v>
      </c>
      <c r="D163" s="55">
        <v>0</v>
      </c>
      <c r="E163" s="55">
        <v>0</v>
      </c>
      <c r="F163" s="55">
        <v>0</v>
      </c>
      <c r="G163" s="55">
        <v>0</v>
      </c>
      <c r="H163" s="54" t="s">
        <v>14</v>
      </c>
      <c r="I163" s="282"/>
    </row>
    <row r="164" spans="1:9" ht="15.75">
      <c r="A164" s="125"/>
      <c r="B164" s="127" t="s">
        <v>15</v>
      </c>
      <c r="C164" s="54">
        <f>C165+C166+C167</f>
        <v>2923.8</v>
      </c>
      <c r="D164" s="54">
        <f>D165+D166+D167</f>
        <v>2923.8</v>
      </c>
      <c r="E164" s="54">
        <f>E165+E166+E167</f>
        <v>0</v>
      </c>
      <c r="F164" s="54">
        <f>F165+F166+F167</f>
        <v>0</v>
      </c>
      <c r="G164" s="54">
        <f>G165+G166+G167</f>
        <v>0</v>
      </c>
      <c r="H164" s="54">
        <f>G164/C164*100</f>
        <v>0</v>
      </c>
      <c r="I164" s="282"/>
    </row>
    <row r="165" spans="1:9" ht="15.75">
      <c r="A165" s="125"/>
      <c r="B165" s="126" t="s">
        <v>10</v>
      </c>
      <c r="C165" s="55">
        <v>2923.8</v>
      </c>
      <c r="D165" s="55">
        <v>2923.8</v>
      </c>
      <c r="E165" s="55">
        <v>0</v>
      </c>
      <c r="F165" s="55">
        <v>0</v>
      </c>
      <c r="G165" s="55">
        <v>0</v>
      </c>
      <c r="H165" s="55">
        <f>G165/C165*100</f>
        <v>0</v>
      </c>
      <c r="I165" s="282"/>
    </row>
    <row r="166" spans="1:9" ht="15.75">
      <c r="A166" s="125"/>
      <c r="B166" s="126" t="s">
        <v>11</v>
      </c>
      <c r="C166" s="55">
        <v>0</v>
      </c>
      <c r="D166" s="55">
        <v>0</v>
      </c>
      <c r="E166" s="55">
        <v>0</v>
      </c>
      <c r="F166" s="55">
        <v>0</v>
      </c>
      <c r="G166" s="55">
        <v>0</v>
      </c>
      <c r="H166" s="54" t="s">
        <v>14</v>
      </c>
      <c r="I166" s="282"/>
    </row>
    <row r="167" spans="1:9" ht="15.75">
      <c r="A167" s="125"/>
      <c r="B167" s="126" t="s">
        <v>12</v>
      </c>
      <c r="C167" s="55">
        <v>0</v>
      </c>
      <c r="D167" s="55">
        <v>0</v>
      </c>
      <c r="E167" s="55">
        <v>0</v>
      </c>
      <c r="F167" s="55">
        <v>0</v>
      </c>
      <c r="G167" s="55">
        <v>0</v>
      </c>
      <c r="H167" s="54" t="s">
        <v>14</v>
      </c>
      <c r="I167" s="283"/>
    </row>
    <row r="168" spans="1:9" s="102" customFormat="1" ht="46.5" customHeight="1">
      <c r="A168" s="97" t="s">
        <v>61</v>
      </c>
      <c r="B168" s="98" t="s">
        <v>62</v>
      </c>
      <c r="C168" s="99">
        <f>C172+C185</f>
        <v>420564.45</v>
      </c>
      <c r="D168" s="99">
        <f>D172+D185</f>
        <v>420564.45</v>
      </c>
      <c r="E168" s="99">
        <f>E172+E185</f>
        <v>8847.2899999999991</v>
      </c>
      <c r="F168" s="99">
        <f>F172+F185</f>
        <v>8741.99</v>
      </c>
      <c r="G168" s="99">
        <f>G172+G185</f>
        <v>8741.99</v>
      </c>
      <c r="H168" s="100">
        <f>G168/C168*100</f>
        <v>2.0786326566594013</v>
      </c>
      <c r="I168" s="101"/>
    </row>
    <row r="169" spans="1:9" ht="15.75">
      <c r="A169" s="48"/>
      <c r="B169" s="12" t="s">
        <v>10</v>
      </c>
      <c r="C169" s="55">
        <f t="shared" ref="C169:G171" si="19">C174+C187</f>
        <v>134247.79999999999</v>
      </c>
      <c r="D169" s="55">
        <f t="shared" si="19"/>
        <v>134247.79999999999</v>
      </c>
      <c r="E169" s="55">
        <f t="shared" si="19"/>
        <v>1810.93</v>
      </c>
      <c r="F169" s="55">
        <f t="shared" si="19"/>
        <v>1810.28</v>
      </c>
      <c r="G169" s="55">
        <f t="shared" si="19"/>
        <v>1810.28</v>
      </c>
      <c r="H169" s="95">
        <f>G169/C169*100</f>
        <v>1.3484615762790899</v>
      </c>
      <c r="I169" s="96"/>
    </row>
    <row r="170" spans="1:9" ht="15.75">
      <c r="A170" s="48"/>
      <c r="B170" s="12" t="s">
        <v>11</v>
      </c>
      <c r="C170" s="55">
        <f t="shared" si="19"/>
        <v>286316.65000000002</v>
      </c>
      <c r="D170" s="55">
        <f t="shared" si="19"/>
        <v>286316.65000000002</v>
      </c>
      <c r="E170" s="55">
        <f t="shared" si="19"/>
        <v>7036.36</v>
      </c>
      <c r="F170" s="55">
        <f t="shared" si="19"/>
        <v>6931.71</v>
      </c>
      <c r="G170" s="55">
        <f t="shared" si="19"/>
        <v>6931.71</v>
      </c>
      <c r="H170" s="95">
        <f>G170/C170*100</f>
        <v>2.4209943780775585</v>
      </c>
      <c r="I170" s="96"/>
    </row>
    <row r="171" spans="1:9" ht="15.75">
      <c r="A171" s="48"/>
      <c r="B171" s="12" t="s">
        <v>12</v>
      </c>
      <c r="C171" s="55">
        <f t="shared" si="19"/>
        <v>0</v>
      </c>
      <c r="D171" s="55">
        <f t="shared" si="19"/>
        <v>0</v>
      </c>
      <c r="E171" s="55">
        <f t="shared" si="19"/>
        <v>0</v>
      </c>
      <c r="F171" s="55">
        <f t="shared" si="19"/>
        <v>0</v>
      </c>
      <c r="G171" s="55">
        <f t="shared" si="19"/>
        <v>0</v>
      </c>
      <c r="H171" s="95" t="s">
        <v>14</v>
      </c>
      <c r="I171" s="96"/>
    </row>
    <row r="172" spans="1:9" s="114" customFormat="1" ht="31.5">
      <c r="A172" s="128" t="s">
        <v>63</v>
      </c>
      <c r="B172" s="110" t="s">
        <v>64</v>
      </c>
      <c r="C172" s="111">
        <f>SUM(C174:C176)</f>
        <v>376534.75</v>
      </c>
      <c r="D172" s="111">
        <f>SUM(D174:D176)</f>
        <v>376534.75</v>
      </c>
      <c r="E172" s="111">
        <f>SUM(E174:E176)</f>
        <v>0</v>
      </c>
      <c r="F172" s="111">
        <f>SUM(F174:F176)</f>
        <v>0</v>
      </c>
      <c r="G172" s="111">
        <f>SUM(G174:G176)</f>
        <v>0</v>
      </c>
      <c r="H172" s="129">
        <f>G172/C172*100</f>
        <v>0</v>
      </c>
      <c r="I172" s="113"/>
    </row>
    <row r="173" spans="1:9" s="67" customFormat="1" ht="31.5">
      <c r="A173" s="103"/>
      <c r="B173" s="104" t="s">
        <v>49</v>
      </c>
      <c r="C173" s="47"/>
      <c r="D173" s="47"/>
      <c r="E173" s="47"/>
      <c r="F173" s="47"/>
      <c r="G173" s="47"/>
      <c r="H173" s="130"/>
      <c r="I173" s="131"/>
    </row>
    <row r="174" spans="1:9" s="67" customFormat="1" ht="15.75">
      <c r="A174" s="132"/>
      <c r="B174" s="116" t="s">
        <v>10</v>
      </c>
      <c r="C174" s="50">
        <f t="shared" ref="C174:G175" si="20">C182</f>
        <v>120595.5</v>
      </c>
      <c r="D174" s="50">
        <f t="shared" si="20"/>
        <v>120595.5</v>
      </c>
      <c r="E174" s="50">
        <f t="shared" si="20"/>
        <v>0</v>
      </c>
      <c r="F174" s="50">
        <f t="shared" si="20"/>
        <v>0</v>
      </c>
      <c r="G174" s="50">
        <f t="shared" si="20"/>
        <v>0</v>
      </c>
      <c r="H174" s="66">
        <f>G174/C174*100</f>
        <v>0</v>
      </c>
      <c r="I174" s="278" t="s">
        <v>65</v>
      </c>
    </row>
    <row r="175" spans="1:9" s="67" customFormat="1" ht="15.75">
      <c r="A175" s="132"/>
      <c r="B175" s="116" t="s">
        <v>11</v>
      </c>
      <c r="C175" s="50">
        <f t="shared" si="20"/>
        <v>255939.25</v>
      </c>
      <c r="D175" s="50">
        <f t="shared" si="20"/>
        <v>255939.25</v>
      </c>
      <c r="E175" s="50">
        <f t="shared" si="20"/>
        <v>0</v>
      </c>
      <c r="F175" s="50">
        <f t="shared" si="20"/>
        <v>0</v>
      </c>
      <c r="G175" s="50">
        <f t="shared" si="20"/>
        <v>0</v>
      </c>
      <c r="H175" s="66">
        <f>G175/C175*100</f>
        <v>0</v>
      </c>
      <c r="I175" s="279"/>
    </row>
    <row r="176" spans="1:9" s="67" customFormat="1" ht="15.75">
      <c r="A176" s="132"/>
      <c r="B176" s="116" t="s">
        <v>12</v>
      </c>
      <c r="C176" s="50">
        <f>C180+C184</f>
        <v>0</v>
      </c>
      <c r="D176" s="50">
        <f>D180+D184</f>
        <v>0</v>
      </c>
      <c r="E176" s="50">
        <f>E180+E184</f>
        <v>0</v>
      </c>
      <c r="F176" s="50">
        <f>F180+F184</f>
        <v>0</v>
      </c>
      <c r="G176" s="50">
        <f>G180+G184</f>
        <v>0</v>
      </c>
      <c r="H176" s="71" t="s">
        <v>14</v>
      </c>
      <c r="I176" s="279"/>
    </row>
    <row r="177" spans="1:9" s="67" customFormat="1" ht="15.75">
      <c r="A177" s="132"/>
      <c r="B177" s="118" t="s">
        <v>53</v>
      </c>
      <c r="C177" s="47">
        <f>SUM(C178:C180)</f>
        <v>0</v>
      </c>
      <c r="D177" s="47">
        <f>SUM(D178:D180)</f>
        <v>0</v>
      </c>
      <c r="E177" s="47">
        <f>SUM(E178:E180)</f>
        <v>0</v>
      </c>
      <c r="F177" s="47">
        <f>SUM(F178:F180)</f>
        <v>0</v>
      </c>
      <c r="G177" s="47">
        <f>SUM(G178:G180)</f>
        <v>0</v>
      </c>
      <c r="H177" s="71" t="s">
        <v>14</v>
      </c>
      <c r="I177" s="279"/>
    </row>
    <row r="178" spans="1:9" s="67" customFormat="1" ht="15.75">
      <c r="A178" s="132"/>
      <c r="B178" s="116" t="s">
        <v>10</v>
      </c>
      <c r="C178" s="50">
        <v>0</v>
      </c>
      <c r="D178" s="50">
        <v>0</v>
      </c>
      <c r="E178" s="50">
        <v>0</v>
      </c>
      <c r="F178" s="50">
        <v>0</v>
      </c>
      <c r="G178" s="50">
        <v>0</v>
      </c>
      <c r="H178" s="66" t="s">
        <v>14</v>
      </c>
      <c r="I178" s="279"/>
    </row>
    <row r="179" spans="1:9" s="67" customFormat="1" ht="15.75">
      <c r="A179" s="132"/>
      <c r="B179" s="116" t="s">
        <v>11</v>
      </c>
      <c r="C179" s="50">
        <v>0</v>
      </c>
      <c r="D179" s="50">
        <v>0</v>
      </c>
      <c r="E179" s="50">
        <v>0</v>
      </c>
      <c r="F179" s="50">
        <v>0</v>
      </c>
      <c r="G179" s="50">
        <v>0</v>
      </c>
      <c r="H179" s="66" t="s">
        <v>14</v>
      </c>
      <c r="I179" s="279"/>
    </row>
    <row r="180" spans="1:9" s="67" customFormat="1" ht="15.75">
      <c r="A180" s="132"/>
      <c r="B180" s="116" t="s">
        <v>12</v>
      </c>
      <c r="C180" s="50">
        <v>0</v>
      </c>
      <c r="D180" s="50">
        <v>0</v>
      </c>
      <c r="E180" s="50">
        <v>0</v>
      </c>
      <c r="F180" s="50">
        <v>0</v>
      </c>
      <c r="G180" s="50">
        <v>0</v>
      </c>
      <c r="H180" s="66" t="s">
        <v>14</v>
      </c>
      <c r="I180" s="279"/>
    </row>
    <row r="181" spans="1:9" s="67" customFormat="1" ht="15.75">
      <c r="A181" s="132"/>
      <c r="B181" s="118" t="s">
        <v>15</v>
      </c>
      <c r="C181" s="47">
        <f>SUM(C182:C184)</f>
        <v>376534.75</v>
      </c>
      <c r="D181" s="47">
        <f>SUM(D182:D184)</f>
        <v>376534.75</v>
      </c>
      <c r="E181" s="47">
        <f>SUM(E182:E184)</f>
        <v>0</v>
      </c>
      <c r="F181" s="47">
        <f>SUM(F182:F184)</f>
        <v>0</v>
      </c>
      <c r="G181" s="47">
        <f>SUM(G182:G184)</f>
        <v>0</v>
      </c>
      <c r="H181" s="71">
        <f>G181/C181*100</f>
        <v>0</v>
      </c>
      <c r="I181" s="279"/>
    </row>
    <row r="182" spans="1:9" s="67" customFormat="1" ht="15.75">
      <c r="A182" s="132"/>
      <c r="B182" s="116" t="s">
        <v>10</v>
      </c>
      <c r="C182" s="50">
        <f>120595500/1000</f>
        <v>120595.5</v>
      </c>
      <c r="D182" s="50">
        <f>120595500/1000</f>
        <v>120595.5</v>
      </c>
      <c r="E182" s="50">
        <v>0</v>
      </c>
      <c r="F182" s="50">
        <v>0</v>
      </c>
      <c r="G182" s="50">
        <v>0</v>
      </c>
      <c r="H182" s="66">
        <f>G182/C182*100</f>
        <v>0</v>
      </c>
      <c r="I182" s="279"/>
    </row>
    <row r="183" spans="1:9" s="67" customFormat="1" ht="15.75">
      <c r="A183" s="132"/>
      <c r="B183" s="116" t="s">
        <v>11</v>
      </c>
      <c r="C183" s="50">
        <f>255939250/1000</f>
        <v>255939.25</v>
      </c>
      <c r="D183" s="50">
        <f>255939250/1000</f>
        <v>255939.25</v>
      </c>
      <c r="E183" s="50">
        <v>0</v>
      </c>
      <c r="F183" s="50">
        <v>0</v>
      </c>
      <c r="G183" s="50">
        <v>0</v>
      </c>
      <c r="H183" s="66">
        <f>G183/C183*100</f>
        <v>0</v>
      </c>
      <c r="I183" s="279"/>
    </row>
    <row r="184" spans="1:9" s="67" customFormat="1" ht="15.75">
      <c r="A184" s="132"/>
      <c r="B184" s="116" t="s">
        <v>12</v>
      </c>
      <c r="C184" s="50">
        <v>0</v>
      </c>
      <c r="D184" s="50">
        <v>0</v>
      </c>
      <c r="E184" s="133">
        <v>0</v>
      </c>
      <c r="F184" s="133">
        <v>0</v>
      </c>
      <c r="G184" s="133">
        <v>0</v>
      </c>
      <c r="H184" s="66" t="s">
        <v>14</v>
      </c>
      <c r="I184" s="280"/>
    </row>
    <row r="185" spans="1:9" s="114" customFormat="1" ht="31.5">
      <c r="A185" s="134" t="s">
        <v>66</v>
      </c>
      <c r="B185" s="110" t="s">
        <v>67</v>
      </c>
      <c r="C185" s="111">
        <f>SUM(C187:C189)</f>
        <v>44029.7</v>
      </c>
      <c r="D185" s="111">
        <f>SUM(D187:D189)</f>
        <v>44029.7</v>
      </c>
      <c r="E185" s="111">
        <f>SUM(E187:E189)</f>
        <v>8847.2899999999991</v>
      </c>
      <c r="F185" s="111">
        <f>SUM(F187:F189)</f>
        <v>8741.99</v>
      </c>
      <c r="G185" s="111">
        <f>SUM(G187:G189)</f>
        <v>8741.99</v>
      </c>
      <c r="H185" s="135">
        <f>G185/C185*100</f>
        <v>19.854757129846444</v>
      </c>
      <c r="I185" s="136"/>
    </row>
    <row r="186" spans="1:9" ht="15.75">
      <c r="A186" s="132"/>
      <c r="B186" s="45" t="s">
        <v>28</v>
      </c>
      <c r="C186" s="50"/>
      <c r="D186" s="50"/>
      <c r="E186" s="137"/>
      <c r="F186" s="137"/>
      <c r="G186" s="137"/>
      <c r="H186" s="66"/>
      <c r="I186" s="138"/>
    </row>
    <row r="187" spans="1:9" ht="15.75">
      <c r="A187" s="132"/>
      <c r="B187" s="139" t="s">
        <v>10</v>
      </c>
      <c r="C187" s="50">
        <f t="shared" ref="C187:G188" si="21">C195</f>
        <v>13652.3</v>
      </c>
      <c r="D187" s="50">
        <f t="shared" si="21"/>
        <v>13652.3</v>
      </c>
      <c r="E187" s="50">
        <f t="shared" si="21"/>
        <v>1810.93</v>
      </c>
      <c r="F187" s="50">
        <f t="shared" si="21"/>
        <v>1810.28</v>
      </c>
      <c r="G187" s="50">
        <f t="shared" si="21"/>
        <v>1810.28</v>
      </c>
      <c r="H187" s="66">
        <f>G187/C187*100</f>
        <v>13.259890274898737</v>
      </c>
      <c r="I187" s="278" t="s">
        <v>68</v>
      </c>
    </row>
    <row r="188" spans="1:9" ht="15.75">
      <c r="A188" s="132"/>
      <c r="B188" s="116" t="s">
        <v>11</v>
      </c>
      <c r="C188" s="50">
        <f t="shared" si="21"/>
        <v>30377.4</v>
      </c>
      <c r="D188" s="50">
        <f t="shared" si="21"/>
        <v>30377.4</v>
      </c>
      <c r="E188" s="50">
        <f t="shared" si="21"/>
        <v>7036.36</v>
      </c>
      <c r="F188" s="50">
        <f t="shared" si="21"/>
        <v>6931.71</v>
      </c>
      <c r="G188" s="50">
        <f t="shared" si="21"/>
        <v>6931.71</v>
      </c>
      <c r="H188" s="66">
        <f>G188/C188*100</f>
        <v>22.818641490055107</v>
      </c>
      <c r="I188" s="279"/>
    </row>
    <row r="189" spans="1:9" ht="15.75">
      <c r="A189" s="132"/>
      <c r="B189" s="116" t="s">
        <v>12</v>
      </c>
      <c r="C189" s="50">
        <f>C197+C193</f>
        <v>0</v>
      </c>
      <c r="D189" s="50">
        <f>D197+D193</f>
        <v>0</v>
      </c>
      <c r="E189" s="50">
        <f>E197+E193</f>
        <v>0</v>
      </c>
      <c r="F189" s="50">
        <f>F197+F193</f>
        <v>0</v>
      </c>
      <c r="G189" s="50">
        <f>G197+G193</f>
        <v>0</v>
      </c>
      <c r="H189" s="71" t="s">
        <v>14</v>
      </c>
      <c r="I189" s="279"/>
    </row>
    <row r="190" spans="1:9" ht="15.75">
      <c r="A190" s="132"/>
      <c r="B190" s="118" t="s">
        <v>53</v>
      </c>
      <c r="C190" s="47">
        <f>SUM(C191:C193)</f>
        <v>0</v>
      </c>
      <c r="D190" s="47">
        <f>SUM(D191:D193)</f>
        <v>0</v>
      </c>
      <c r="E190" s="47">
        <f>SUM(E191:E193)</f>
        <v>0</v>
      </c>
      <c r="F190" s="47">
        <f>SUM(F191:F193)</f>
        <v>0</v>
      </c>
      <c r="G190" s="47">
        <f>SUM(G191:G193)</f>
        <v>0</v>
      </c>
      <c r="H190" s="71" t="s">
        <v>14</v>
      </c>
      <c r="I190" s="279"/>
    </row>
    <row r="191" spans="1:9" ht="15.75">
      <c r="A191" s="132"/>
      <c r="B191" s="116" t="s">
        <v>10</v>
      </c>
      <c r="C191" s="50">
        <v>0</v>
      </c>
      <c r="D191" s="50">
        <v>0</v>
      </c>
      <c r="E191" s="50">
        <v>0</v>
      </c>
      <c r="F191" s="50">
        <v>0</v>
      </c>
      <c r="G191" s="50">
        <v>0</v>
      </c>
      <c r="H191" s="66" t="s">
        <v>14</v>
      </c>
      <c r="I191" s="279"/>
    </row>
    <row r="192" spans="1:9" ht="15.75">
      <c r="A192" s="132"/>
      <c r="B192" s="116" t="s">
        <v>11</v>
      </c>
      <c r="C192" s="50">
        <v>0</v>
      </c>
      <c r="D192" s="50">
        <v>0</v>
      </c>
      <c r="E192" s="50">
        <v>0</v>
      </c>
      <c r="F192" s="50">
        <v>0</v>
      </c>
      <c r="G192" s="50">
        <v>0</v>
      </c>
      <c r="H192" s="66" t="s">
        <v>14</v>
      </c>
      <c r="I192" s="279"/>
    </row>
    <row r="193" spans="1:9" ht="15.75">
      <c r="A193" s="132"/>
      <c r="B193" s="116" t="s">
        <v>12</v>
      </c>
      <c r="C193" s="50">
        <v>0</v>
      </c>
      <c r="D193" s="50">
        <v>0</v>
      </c>
      <c r="E193" s="50">
        <v>0</v>
      </c>
      <c r="F193" s="50">
        <v>0</v>
      </c>
      <c r="G193" s="50">
        <v>0</v>
      </c>
      <c r="H193" s="66" t="s">
        <v>14</v>
      </c>
      <c r="I193" s="279"/>
    </row>
    <row r="194" spans="1:9" ht="15.75">
      <c r="A194" s="132"/>
      <c r="B194" s="118" t="s">
        <v>15</v>
      </c>
      <c r="C194" s="47">
        <f>SUM(C195:C197)</f>
        <v>44029.7</v>
      </c>
      <c r="D194" s="47">
        <f>SUM(D195:D197)</f>
        <v>44029.7</v>
      </c>
      <c r="E194" s="47">
        <f>SUM(E195:E197)</f>
        <v>8847.2899999999991</v>
      </c>
      <c r="F194" s="47">
        <f>SUM(F195:F197)</f>
        <v>8741.99</v>
      </c>
      <c r="G194" s="47">
        <f>SUM(G195:G197)</f>
        <v>8741.99</v>
      </c>
      <c r="H194" s="71">
        <f>G194/C194*100</f>
        <v>19.854757129846444</v>
      </c>
      <c r="I194" s="279"/>
    </row>
    <row r="195" spans="1:9" ht="15.75">
      <c r="A195" s="132"/>
      <c r="B195" s="116" t="s">
        <v>10</v>
      </c>
      <c r="C195" s="50">
        <v>13652.3</v>
      </c>
      <c r="D195" s="50">
        <v>13652.3</v>
      </c>
      <c r="E195" s="50">
        <v>1810.93</v>
      </c>
      <c r="F195" s="50">
        <v>1810.28</v>
      </c>
      <c r="G195" s="50">
        <v>1810.28</v>
      </c>
      <c r="H195" s="66">
        <f>G195/C195*100</f>
        <v>13.259890274898737</v>
      </c>
      <c r="I195" s="279"/>
    </row>
    <row r="196" spans="1:9" ht="15.75">
      <c r="A196" s="132"/>
      <c r="B196" s="116" t="s">
        <v>11</v>
      </c>
      <c r="C196" s="50">
        <v>30377.4</v>
      </c>
      <c r="D196" s="50">
        <v>30377.4</v>
      </c>
      <c r="E196" s="50">
        <v>7036.36</v>
      </c>
      <c r="F196" s="50">
        <v>6931.71</v>
      </c>
      <c r="G196" s="50">
        <v>6931.71</v>
      </c>
      <c r="H196" s="66">
        <f>G196/C196*100</f>
        <v>22.818641490055107</v>
      </c>
      <c r="I196" s="279"/>
    </row>
    <row r="197" spans="1:9" ht="15.75">
      <c r="A197" s="132"/>
      <c r="B197" s="116" t="s">
        <v>12</v>
      </c>
      <c r="C197" s="50">
        <v>0</v>
      </c>
      <c r="D197" s="50">
        <v>0</v>
      </c>
      <c r="E197" s="140">
        <v>0</v>
      </c>
      <c r="F197" s="140">
        <v>0</v>
      </c>
      <c r="G197" s="140">
        <v>0</v>
      </c>
      <c r="H197" s="66" t="s">
        <v>14</v>
      </c>
      <c r="I197" s="280"/>
    </row>
    <row r="198" spans="1:9" s="31" customFormat="1" ht="15.75">
      <c r="A198" s="27" t="s">
        <v>69</v>
      </c>
      <c r="B198" s="28" t="s">
        <v>70</v>
      </c>
      <c r="C198" s="141">
        <f>C202</f>
        <v>364592.7</v>
      </c>
      <c r="D198" s="141">
        <f>D202</f>
        <v>364592.7</v>
      </c>
      <c r="E198" s="141">
        <f>E202</f>
        <v>72402.399999999994</v>
      </c>
      <c r="F198" s="141">
        <f>F202</f>
        <v>72402.399999999994</v>
      </c>
      <c r="G198" s="141">
        <f>G202</f>
        <v>72402.399999999994</v>
      </c>
      <c r="H198" s="141">
        <f>G198/C198*100</f>
        <v>19.858433808466266</v>
      </c>
      <c r="I198" s="43"/>
    </row>
    <row r="199" spans="1:9" ht="15.75">
      <c r="A199" s="48"/>
      <c r="B199" s="12" t="s">
        <v>10</v>
      </c>
      <c r="C199" s="142">
        <f t="shared" ref="C199:G200" si="22">C204</f>
        <v>364592.7</v>
      </c>
      <c r="D199" s="142">
        <f t="shared" si="22"/>
        <v>364592.7</v>
      </c>
      <c r="E199" s="142">
        <f t="shared" si="22"/>
        <v>72402.399999999994</v>
      </c>
      <c r="F199" s="142">
        <f t="shared" si="22"/>
        <v>72402.399999999994</v>
      </c>
      <c r="G199" s="142">
        <f t="shared" si="22"/>
        <v>72402.399999999994</v>
      </c>
      <c r="H199" s="142">
        <f>G199/C199*100</f>
        <v>19.858433808466266</v>
      </c>
      <c r="I199" s="86"/>
    </row>
    <row r="200" spans="1:9" ht="15.75">
      <c r="A200" s="48"/>
      <c r="B200" s="12" t="s">
        <v>11</v>
      </c>
      <c r="C200" s="142">
        <f t="shared" si="22"/>
        <v>0</v>
      </c>
      <c r="D200" s="142">
        <f t="shared" si="22"/>
        <v>0</v>
      </c>
      <c r="E200" s="142">
        <f t="shared" si="22"/>
        <v>0</v>
      </c>
      <c r="F200" s="142">
        <f t="shared" si="22"/>
        <v>0</v>
      </c>
      <c r="G200" s="142">
        <f t="shared" si="22"/>
        <v>0</v>
      </c>
      <c r="H200" s="142" t="s">
        <v>14</v>
      </c>
      <c r="I200" s="86"/>
    </row>
    <row r="201" spans="1:9" ht="15.75">
      <c r="A201" s="48"/>
      <c r="B201" s="12" t="s">
        <v>12</v>
      </c>
      <c r="C201" s="142">
        <f>C206</f>
        <v>0</v>
      </c>
      <c r="D201" s="142">
        <f>D206</f>
        <v>0</v>
      </c>
      <c r="E201" s="142">
        <f>E206</f>
        <v>0</v>
      </c>
      <c r="F201" s="142">
        <f>F206</f>
        <v>0</v>
      </c>
      <c r="G201" s="142">
        <f>G206</f>
        <v>0</v>
      </c>
      <c r="H201" s="143" t="s">
        <v>14</v>
      </c>
      <c r="I201" s="86"/>
    </row>
    <row r="202" spans="1:9" s="102" customFormat="1" ht="37.5" customHeight="1">
      <c r="A202" s="97" t="s">
        <v>71</v>
      </c>
      <c r="B202" s="98" t="s">
        <v>72</v>
      </c>
      <c r="C202" s="99">
        <f>C204+C205+C206</f>
        <v>364592.7</v>
      </c>
      <c r="D202" s="99">
        <f>D204+D205+D206</f>
        <v>364592.7</v>
      </c>
      <c r="E202" s="99">
        <f>E204+E205+E206</f>
        <v>72402.399999999994</v>
      </c>
      <c r="F202" s="99">
        <f>F204+F205+F206</f>
        <v>72402.399999999994</v>
      </c>
      <c r="G202" s="99">
        <f>G204+G205+G206</f>
        <v>72402.399999999994</v>
      </c>
      <c r="H202" s="99">
        <f>G202/C202*100</f>
        <v>19.858433808466266</v>
      </c>
      <c r="I202" s="101"/>
    </row>
    <row r="203" spans="1:9" s="67" customFormat="1" ht="31.5">
      <c r="A203" s="121"/>
      <c r="B203" s="144" t="s">
        <v>43</v>
      </c>
      <c r="C203" s="145"/>
      <c r="D203" s="145"/>
      <c r="E203" s="145"/>
      <c r="F203" s="145"/>
      <c r="G203" s="145"/>
      <c r="H203" s="145"/>
      <c r="I203" s="278" t="s">
        <v>73</v>
      </c>
    </row>
    <row r="204" spans="1:9" s="67" customFormat="1" ht="15.75">
      <c r="A204" s="121"/>
      <c r="B204" s="116" t="s">
        <v>10</v>
      </c>
      <c r="C204" s="145">
        <f t="shared" ref="C204:G206" si="23">C208+C212</f>
        <v>364592.7</v>
      </c>
      <c r="D204" s="145">
        <f t="shared" si="23"/>
        <v>364592.7</v>
      </c>
      <c r="E204" s="145">
        <f t="shared" si="23"/>
        <v>72402.399999999994</v>
      </c>
      <c r="F204" s="145">
        <f t="shared" si="23"/>
        <v>72402.399999999994</v>
      </c>
      <c r="G204" s="145">
        <f t="shared" si="23"/>
        <v>72402.399999999994</v>
      </c>
      <c r="H204" s="145">
        <f>G204/C204*100</f>
        <v>19.858433808466266</v>
      </c>
      <c r="I204" s="279"/>
    </row>
    <row r="205" spans="1:9" s="67" customFormat="1" ht="15.75">
      <c r="A205" s="121"/>
      <c r="B205" s="116" t="s">
        <v>11</v>
      </c>
      <c r="C205" s="145">
        <f>C209+C213</f>
        <v>0</v>
      </c>
      <c r="D205" s="145">
        <f t="shared" si="23"/>
        <v>0</v>
      </c>
      <c r="E205" s="145">
        <f t="shared" si="23"/>
        <v>0</v>
      </c>
      <c r="F205" s="145">
        <f t="shared" si="23"/>
        <v>0</v>
      </c>
      <c r="G205" s="145">
        <f t="shared" si="23"/>
        <v>0</v>
      </c>
      <c r="H205" s="145" t="s">
        <v>14</v>
      </c>
      <c r="I205" s="279"/>
    </row>
    <row r="206" spans="1:9" s="67" customFormat="1" ht="15.75">
      <c r="A206" s="121"/>
      <c r="B206" s="116" t="s">
        <v>12</v>
      </c>
      <c r="C206" s="145">
        <f t="shared" si="23"/>
        <v>0</v>
      </c>
      <c r="D206" s="145">
        <f t="shared" si="23"/>
        <v>0</v>
      </c>
      <c r="E206" s="145">
        <f t="shared" si="23"/>
        <v>0</v>
      </c>
      <c r="F206" s="145">
        <f t="shared" si="23"/>
        <v>0</v>
      </c>
      <c r="G206" s="145">
        <f t="shared" si="23"/>
        <v>0</v>
      </c>
      <c r="H206" s="145" t="s">
        <v>14</v>
      </c>
      <c r="I206" s="279"/>
    </row>
    <row r="207" spans="1:9" s="67" customFormat="1" ht="15.75">
      <c r="A207" s="121"/>
      <c r="B207" s="146" t="s">
        <v>13</v>
      </c>
      <c r="C207" s="147">
        <f>C208+C209+C210</f>
        <v>0</v>
      </c>
      <c r="D207" s="147">
        <f>D208+D209+D210</f>
        <v>0</v>
      </c>
      <c r="E207" s="147">
        <f>E208+E209+E210</f>
        <v>0</v>
      </c>
      <c r="F207" s="147">
        <f>F208+F209+F210</f>
        <v>0</v>
      </c>
      <c r="G207" s="147">
        <f>G208+G209+G210</f>
        <v>0</v>
      </c>
      <c r="H207" s="147" t="s">
        <v>14</v>
      </c>
      <c r="I207" s="279"/>
    </row>
    <row r="208" spans="1:9" s="67" customFormat="1" ht="15.75">
      <c r="A208" s="121"/>
      <c r="B208" s="116" t="s">
        <v>10</v>
      </c>
      <c r="C208" s="145">
        <v>0</v>
      </c>
      <c r="D208" s="145">
        <v>0</v>
      </c>
      <c r="E208" s="145">
        <v>0</v>
      </c>
      <c r="F208" s="145">
        <v>0</v>
      </c>
      <c r="G208" s="145">
        <v>0</v>
      </c>
      <c r="H208" s="145" t="s">
        <v>14</v>
      </c>
      <c r="I208" s="279"/>
    </row>
    <row r="209" spans="1:9" s="67" customFormat="1" ht="15.75">
      <c r="A209" s="121"/>
      <c r="B209" s="116" t="s">
        <v>11</v>
      </c>
      <c r="C209" s="50">
        <v>0</v>
      </c>
      <c r="D209" s="50">
        <v>0</v>
      </c>
      <c r="E209" s="50">
        <v>0</v>
      </c>
      <c r="F209" s="50">
        <v>0</v>
      </c>
      <c r="G209" s="50">
        <v>0</v>
      </c>
      <c r="H209" s="145" t="s">
        <v>14</v>
      </c>
      <c r="I209" s="279"/>
    </row>
    <row r="210" spans="1:9" s="67" customFormat="1" ht="15.75">
      <c r="A210" s="121"/>
      <c r="B210" s="116" t="s">
        <v>12</v>
      </c>
      <c r="C210" s="145">
        <v>0</v>
      </c>
      <c r="D210" s="145">
        <v>0</v>
      </c>
      <c r="E210" s="145">
        <v>0</v>
      </c>
      <c r="F210" s="145">
        <v>0</v>
      </c>
      <c r="G210" s="145">
        <v>0</v>
      </c>
      <c r="H210" s="145" t="s">
        <v>14</v>
      </c>
      <c r="I210" s="279"/>
    </row>
    <row r="211" spans="1:9" s="67" customFormat="1" ht="15.75">
      <c r="A211" s="121"/>
      <c r="B211" s="148" t="s">
        <v>24</v>
      </c>
      <c r="C211" s="147">
        <f>C212+C213+C214</f>
        <v>364592.7</v>
      </c>
      <c r="D211" s="147">
        <f>D212+D213+D214</f>
        <v>364592.7</v>
      </c>
      <c r="E211" s="147">
        <f>E212+E213+E214</f>
        <v>72402.399999999994</v>
      </c>
      <c r="F211" s="147">
        <f>F212+F213+F214</f>
        <v>72402.399999999994</v>
      </c>
      <c r="G211" s="147">
        <f>G212+G213+G214</f>
        <v>72402.399999999994</v>
      </c>
      <c r="H211" s="147">
        <f>G211/C211*100</f>
        <v>19.858433808466266</v>
      </c>
      <c r="I211" s="279"/>
    </row>
    <row r="212" spans="1:9" s="67" customFormat="1" ht="15.75">
      <c r="A212" s="121"/>
      <c r="B212" s="116" t="s">
        <v>10</v>
      </c>
      <c r="C212" s="50">
        <v>364592.7</v>
      </c>
      <c r="D212" s="50">
        <v>364592.7</v>
      </c>
      <c r="E212" s="73">
        <v>72402.399999999994</v>
      </c>
      <c r="F212" s="73">
        <v>72402.399999999994</v>
      </c>
      <c r="G212" s="73">
        <v>72402.399999999994</v>
      </c>
      <c r="H212" s="145">
        <f>G212/C212*100</f>
        <v>19.858433808466266</v>
      </c>
      <c r="I212" s="279"/>
    </row>
    <row r="213" spans="1:9" s="67" customFormat="1" ht="15.75">
      <c r="A213" s="121"/>
      <c r="B213" s="116" t="s">
        <v>11</v>
      </c>
      <c r="C213" s="50"/>
      <c r="D213" s="50"/>
      <c r="E213" s="50">
        <v>0</v>
      </c>
      <c r="F213" s="50">
        <v>0</v>
      </c>
      <c r="G213" s="50">
        <v>0</v>
      </c>
      <c r="H213" s="145" t="s">
        <v>14</v>
      </c>
      <c r="I213" s="279"/>
    </row>
    <row r="214" spans="1:9" s="67" customFormat="1" ht="15.75">
      <c r="A214" s="121"/>
      <c r="B214" s="116" t="s">
        <v>12</v>
      </c>
      <c r="C214" s="145">
        <v>0</v>
      </c>
      <c r="D214" s="145">
        <v>0</v>
      </c>
      <c r="E214" s="145">
        <v>0</v>
      </c>
      <c r="F214" s="145">
        <v>0</v>
      </c>
      <c r="G214" s="145">
        <v>0</v>
      </c>
      <c r="H214" s="145" t="s">
        <v>14</v>
      </c>
      <c r="I214" s="280"/>
    </row>
    <row r="215" spans="1:9" s="31" customFormat="1" ht="15.75">
      <c r="A215" s="27" t="s">
        <v>74</v>
      </c>
      <c r="B215" s="28" t="s">
        <v>75</v>
      </c>
      <c r="C215" s="29">
        <f>C219+C232</f>
        <v>29957.49</v>
      </c>
      <c r="D215" s="29">
        <f>D219+D232</f>
        <v>28857.49</v>
      </c>
      <c r="E215" s="29">
        <f>E219+E232</f>
        <v>0</v>
      </c>
      <c r="F215" s="29">
        <f>F219+F232</f>
        <v>0</v>
      </c>
      <c r="G215" s="29">
        <f>G219+G232</f>
        <v>0</v>
      </c>
      <c r="H215" s="29">
        <f>G215/C215*100</f>
        <v>0</v>
      </c>
      <c r="I215" s="43"/>
    </row>
    <row r="216" spans="1:9" ht="15.75">
      <c r="A216" s="48"/>
      <c r="B216" s="18" t="s">
        <v>10</v>
      </c>
      <c r="C216" s="55">
        <f t="shared" ref="C216:G218" si="24">C221+C234</f>
        <v>21051.9</v>
      </c>
      <c r="D216" s="55">
        <f t="shared" si="24"/>
        <v>19951.900000000001</v>
      </c>
      <c r="E216" s="55">
        <f t="shared" si="24"/>
        <v>0</v>
      </c>
      <c r="F216" s="55">
        <f t="shared" si="24"/>
        <v>0</v>
      </c>
      <c r="G216" s="55">
        <f t="shared" si="24"/>
        <v>0</v>
      </c>
      <c r="H216" s="50">
        <f>G216/C216*100</f>
        <v>0</v>
      </c>
      <c r="I216" s="86"/>
    </row>
    <row r="217" spans="1:9" ht="15.75">
      <c r="A217" s="48"/>
      <c r="B217" s="12" t="s">
        <v>11</v>
      </c>
      <c r="C217" s="55">
        <f t="shared" si="24"/>
        <v>8905.59</v>
      </c>
      <c r="D217" s="55">
        <f t="shared" si="24"/>
        <v>8905.59</v>
      </c>
      <c r="E217" s="55">
        <f t="shared" si="24"/>
        <v>0</v>
      </c>
      <c r="F217" s="55">
        <f t="shared" si="24"/>
        <v>0</v>
      </c>
      <c r="G217" s="55">
        <f t="shared" si="24"/>
        <v>0</v>
      </c>
      <c r="H217" s="50">
        <f>G217/C217*100</f>
        <v>0</v>
      </c>
      <c r="I217" s="86"/>
    </row>
    <row r="218" spans="1:9" ht="15.75">
      <c r="A218" s="48"/>
      <c r="B218" s="12" t="s">
        <v>12</v>
      </c>
      <c r="C218" s="55">
        <f t="shared" si="24"/>
        <v>0</v>
      </c>
      <c r="D218" s="55">
        <f t="shared" si="24"/>
        <v>0</v>
      </c>
      <c r="E218" s="55">
        <f t="shared" si="24"/>
        <v>0</v>
      </c>
      <c r="F218" s="55">
        <f t="shared" si="24"/>
        <v>0</v>
      </c>
      <c r="G218" s="55">
        <f t="shared" si="24"/>
        <v>0</v>
      </c>
      <c r="H218" s="51" t="s">
        <v>14</v>
      </c>
      <c r="I218" s="86"/>
    </row>
    <row r="219" spans="1:9" s="102" customFormat="1" ht="47.25">
      <c r="A219" s="149" t="s">
        <v>76</v>
      </c>
      <c r="B219" s="98" t="s">
        <v>77</v>
      </c>
      <c r="C219" s="99">
        <f>C221+C222+C223</f>
        <v>28857.49</v>
      </c>
      <c r="D219" s="99">
        <f>D221+D222+D223</f>
        <v>28857.49</v>
      </c>
      <c r="E219" s="99">
        <f>E221+E222+E223</f>
        <v>0</v>
      </c>
      <c r="F219" s="99">
        <f>F221+F222+F223</f>
        <v>0</v>
      </c>
      <c r="G219" s="99">
        <f>G221+G222+G223</f>
        <v>0</v>
      </c>
      <c r="H219" s="99">
        <f>G219/C219*100</f>
        <v>0</v>
      </c>
      <c r="I219" s="150"/>
    </row>
    <row r="220" spans="1:9" ht="46.5" customHeight="1">
      <c r="A220" s="151"/>
      <c r="B220" s="152" t="s">
        <v>78</v>
      </c>
      <c r="C220" s="46"/>
      <c r="D220" s="46"/>
      <c r="E220" s="46"/>
      <c r="F220" s="46"/>
      <c r="G220" s="46"/>
      <c r="H220" s="47"/>
      <c r="I220" s="153"/>
    </row>
    <row r="221" spans="1:9" s="67" customFormat="1" ht="15.75" customHeight="1">
      <c r="A221" s="154" t="s">
        <v>79</v>
      </c>
      <c r="B221" s="155" t="s">
        <v>10</v>
      </c>
      <c r="C221" s="156">
        <f t="shared" ref="C221:G223" si="25">C225+C229</f>
        <v>19951.900000000001</v>
      </c>
      <c r="D221" s="156">
        <f t="shared" si="25"/>
        <v>19951.900000000001</v>
      </c>
      <c r="E221" s="156">
        <f t="shared" si="25"/>
        <v>0</v>
      </c>
      <c r="F221" s="156">
        <f t="shared" si="25"/>
        <v>0</v>
      </c>
      <c r="G221" s="156">
        <f t="shared" si="25"/>
        <v>0</v>
      </c>
      <c r="H221" s="50">
        <f>G221/C221*100</f>
        <v>0</v>
      </c>
      <c r="I221" s="278" t="s">
        <v>80</v>
      </c>
    </row>
    <row r="222" spans="1:9" s="67" customFormat="1" ht="15.75">
      <c r="A222" s="103"/>
      <c r="B222" s="116" t="s">
        <v>11</v>
      </c>
      <c r="C222" s="50">
        <f t="shared" si="25"/>
        <v>8905.59</v>
      </c>
      <c r="D222" s="50">
        <f t="shared" si="25"/>
        <v>8905.59</v>
      </c>
      <c r="E222" s="50">
        <f t="shared" si="25"/>
        <v>0</v>
      </c>
      <c r="F222" s="50">
        <f t="shared" si="25"/>
        <v>0</v>
      </c>
      <c r="G222" s="50">
        <f t="shared" si="25"/>
        <v>0</v>
      </c>
      <c r="H222" s="50">
        <f>G222/C222*100</f>
        <v>0</v>
      </c>
      <c r="I222" s="295"/>
    </row>
    <row r="223" spans="1:9" s="67" customFormat="1" ht="15.75">
      <c r="A223" s="103"/>
      <c r="B223" s="116" t="s">
        <v>12</v>
      </c>
      <c r="C223" s="50">
        <f t="shared" si="25"/>
        <v>0</v>
      </c>
      <c r="D223" s="50">
        <f t="shared" si="25"/>
        <v>0</v>
      </c>
      <c r="E223" s="50">
        <f t="shared" si="25"/>
        <v>0</v>
      </c>
      <c r="F223" s="50">
        <f t="shared" si="25"/>
        <v>0</v>
      </c>
      <c r="G223" s="50">
        <f t="shared" si="25"/>
        <v>0</v>
      </c>
      <c r="H223" s="50" t="s">
        <v>14</v>
      </c>
      <c r="I223" s="295"/>
    </row>
    <row r="224" spans="1:9" s="67" customFormat="1" ht="15.75">
      <c r="A224" s="103"/>
      <c r="B224" s="118" t="s">
        <v>13</v>
      </c>
      <c r="C224" s="47">
        <f>C225+C226+C227</f>
        <v>21363.89</v>
      </c>
      <c r="D224" s="47">
        <f>D225+D226+D227</f>
        <v>21363.89</v>
      </c>
      <c r="E224" s="47">
        <f>E225+E226+E227</f>
        <v>0</v>
      </c>
      <c r="F224" s="47">
        <f>F225+F226+F227</f>
        <v>0</v>
      </c>
      <c r="G224" s="47">
        <f>G225+G226+G227</f>
        <v>0</v>
      </c>
      <c r="H224" s="47" t="s">
        <v>14</v>
      </c>
      <c r="I224" s="295"/>
    </row>
    <row r="225" spans="1:9" s="67" customFormat="1" ht="15.75">
      <c r="A225" s="103"/>
      <c r="B225" s="116" t="s">
        <v>10</v>
      </c>
      <c r="C225" s="50">
        <v>15200</v>
      </c>
      <c r="D225" s="50">
        <f>C225</f>
        <v>15200</v>
      </c>
      <c r="E225" s="50">
        <v>0</v>
      </c>
      <c r="F225" s="50">
        <v>0</v>
      </c>
      <c r="G225" s="50">
        <v>0</v>
      </c>
      <c r="H225" s="50" t="s">
        <v>14</v>
      </c>
      <c r="I225" s="295"/>
    </row>
    <row r="226" spans="1:9" s="67" customFormat="1" ht="15.75">
      <c r="A226" s="103"/>
      <c r="B226" s="116" t="s">
        <v>11</v>
      </c>
      <c r="C226" s="50">
        <f>21363.89-15200</f>
        <v>6163.8899999999994</v>
      </c>
      <c r="D226" s="50">
        <f>C226</f>
        <v>6163.8899999999994</v>
      </c>
      <c r="E226" s="50">
        <v>0</v>
      </c>
      <c r="F226" s="50">
        <v>0</v>
      </c>
      <c r="G226" s="50">
        <v>0</v>
      </c>
      <c r="H226" s="66" t="s">
        <v>14</v>
      </c>
      <c r="I226" s="295"/>
    </row>
    <row r="227" spans="1:9" s="67" customFormat="1" ht="15.75">
      <c r="A227" s="103"/>
      <c r="B227" s="116" t="s">
        <v>12</v>
      </c>
      <c r="C227" s="50">
        <v>0</v>
      </c>
      <c r="D227" s="50">
        <v>0</v>
      </c>
      <c r="E227" s="50">
        <v>0</v>
      </c>
      <c r="F227" s="50">
        <v>0</v>
      </c>
      <c r="G227" s="50">
        <v>0</v>
      </c>
      <c r="H227" s="66" t="s">
        <v>14</v>
      </c>
      <c r="I227" s="295"/>
    </row>
    <row r="228" spans="1:9" s="67" customFormat="1" ht="15.75">
      <c r="A228" s="103"/>
      <c r="B228" s="118" t="s">
        <v>15</v>
      </c>
      <c r="C228" s="47">
        <f>C229+C230+C231</f>
        <v>7493.5999999999995</v>
      </c>
      <c r="D228" s="47">
        <f>D229+D230+D231</f>
        <v>7493.5999999999995</v>
      </c>
      <c r="E228" s="47">
        <f>E229+E230+E231</f>
        <v>0</v>
      </c>
      <c r="F228" s="47">
        <f>F229+F230+F231</f>
        <v>0</v>
      </c>
      <c r="G228" s="47">
        <f>G229+G230+G231</f>
        <v>0</v>
      </c>
      <c r="H228" s="71">
        <f>G228/C228*100</f>
        <v>0</v>
      </c>
      <c r="I228" s="295"/>
    </row>
    <row r="229" spans="1:9" s="67" customFormat="1" ht="15.75">
      <c r="A229" s="103"/>
      <c r="B229" s="116" t="s">
        <v>10</v>
      </c>
      <c r="C229" s="157">
        <v>4751.8999999999996</v>
      </c>
      <c r="D229" s="157">
        <v>4751.8999999999996</v>
      </c>
      <c r="E229" s="157">
        <v>0</v>
      </c>
      <c r="F229" s="157">
        <v>0</v>
      </c>
      <c r="G229" s="157">
        <v>0</v>
      </c>
      <c r="H229" s="66">
        <f>G229/C229*100</f>
        <v>0</v>
      </c>
      <c r="I229" s="295"/>
    </row>
    <row r="230" spans="1:9" s="67" customFormat="1" ht="15.75">
      <c r="A230" s="103"/>
      <c r="B230" s="116" t="s">
        <v>11</v>
      </c>
      <c r="C230" s="50">
        <v>2741.7</v>
      </c>
      <c r="D230" s="50">
        <v>2741.7</v>
      </c>
      <c r="E230" s="50">
        <v>0</v>
      </c>
      <c r="F230" s="50">
        <v>0</v>
      </c>
      <c r="G230" s="50">
        <v>0</v>
      </c>
      <c r="H230" s="66">
        <f>G230/C230*100</f>
        <v>0</v>
      </c>
      <c r="I230" s="295"/>
    </row>
    <row r="231" spans="1:9" s="67" customFormat="1" ht="15.75">
      <c r="A231" s="103"/>
      <c r="B231" s="116" t="s">
        <v>12</v>
      </c>
      <c r="C231" s="145">
        <v>0</v>
      </c>
      <c r="D231" s="145">
        <v>0</v>
      </c>
      <c r="E231" s="145">
        <v>0</v>
      </c>
      <c r="F231" s="145">
        <v>0</v>
      </c>
      <c r="G231" s="145">
        <v>0</v>
      </c>
      <c r="H231" s="158" t="s">
        <v>14</v>
      </c>
      <c r="I231" s="296"/>
    </row>
    <row r="232" spans="1:9" ht="15.75">
      <c r="A232" s="159" t="s">
        <v>81</v>
      </c>
      <c r="B232" s="160" t="s">
        <v>82</v>
      </c>
      <c r="C232" s="161">
        <f>SUM(C234:C236)</f>
        <v>1100</v>
      </c>
      <c r="D232" s="161">
        <f>SUM(D234:D236)</f>
        <v>0</v>
      </c>
      <c r="E232" s="161">
        <f>SUM(E234:E236)</f>
        <v>0</v>
      </c>
      <c r="F232" s="161">
        <f>SUM(F234:F236)</f>
        <v>0</v>
      </c>
      <c r="G232" s="161">
        <f>SUM(G234:G236)</f>
        <v>0</v>
      </c>
      <c r="H232" s="161">
        <f>G232/C232*100</f>
        <v>0</v>
      </c>
      <c r="I232" s="162"/>
    </row>
    <row r="233" spans="1:9" ht="15.75">
      <c r="A233" s="163"/>
      <c r="B233" s="164" t="s">
        <v>83</v>
      </c>
      <c r="C233" s="65"/>
      <c r="D233" s="65"/>
      <c r="E233" s="65"/>
      <c r="F233" s="65"/>
      <c r="G233" s="65"/>
      <c r="H233" s="145"/>
      <c r="I233" s="281" t="s">
        <v>84</v>
      </c>
    </row>
    <row r="234" spans="1:9" s="67" customFormat="1" ht="15.75" customHeight="1">
      <c r="A234" s="121"/>
      <c r="B234" s="116" t="s">
        <v>10</v>
      </c>
      <c r="C234" s="65">
        <f t="shared" ref="C234:G236" si="26">C238+C242</f>
        <v>1100</v>
      </c>
      <c r="D234" s="65">
        <f>D238+D242</f>
        <v>0</v>
      </c>
      <c r="E234" s="65">
        <f t="shared" si="26"/>
        <v>0</v>
      </c>
      <c r="F234" s="65">
        <f t="shared" si="26"/>
        <v>0</v>
      </c>
      <c r="G234" s="65">
        <f t="shared" si="26"/>
        <v>0</v>
      </c>
      <c r="H234" s="145">
        <f>G234/C234*100</f>
        <v>0</v>
      </c>
      <c r="I234" s="282"/>
    </row>
    <row r="235" spans="1:9" s="67" customFormat="1" ht="15.75">
      <c r="A235" s="121"/>
      <c r="B235" s="116" t="s">
        <v>11</v>
      </c>
      <c r="C235" s="65">
        <f t="shared" si="26"/>
        <v>0</v>
      </c>
      <c r="D235" s="65">
        <f>D239+D243</f>
        <v>0</v>
      </c>
      <c r="E235" s="65">
        <f t="shared" si="26"/>
        <v>0</v>
      </c>
      <c r="F235" s="65">
        <f t="shared" si="26"/>
        <v>0</v>
      </c>
      <c r="G235" s="65">
        <f t="shared" si="26"/>
        <v>0</v>
      </c>
      <c r="H235" s="145" t="s">
        <v>14</v>
      </c>
      <c r="I235" s="282"/>
    </row>
    <row r="236" spans="1:9" s="67" customFormat="1" ht="15.75">
      <c r="A236" s="121"/>
      <c r="B236" s="116" t="s">
        <v>12</v>
      </c>
      <c r="C236" s="65">
        <f t="shared" si="26"/>
        <v>0</v>
      </c>
      <c r="D236" s="65">
        <f t="shared" si="26"/>
        <v>0</v>
      </c>
      <c r="E236" s="65">
        <f t="shared" si="26"/>
        <v>0</v>
      </c>
      <c r="F236" s="65">
        <f t="shared" si="26"/>
        <v>0</v>
      </c>
      <c r="G236" s="65">
        <f t="shared" si="26"/>
        <v>0</v>
      </c>
      <c r="H236" s="145" t="s">
        <v>14</v>
      </c>
      <c r="I236" s="282"/>
    </row>
    <row r="237" spans="1:9" s="67" customFormat="1" ht="15.75">
      <c r="A237" s="121"/>
      <c r="B237" s="146" t="s">
        <v>13</v>
      </c>
      <c r="C237" s="70">
        <f>SUM(C238:C240)</f>
        <v>0</v>
      </c>
      <c r="D237" s="70">
        <f>SUM(D238:D240)</f>
        <v>0</v>
      </c>
      <c r="E237" s="70">
        <f>SUM(E238:E240)</f>
        <v>0</v>
      </c>
      <c r="F237" s="70">
        <f>SUM(F238:F240)</f>
        <v>0</v>
      </c>
      <c r="G237" s="70">
        <f>SUM(G238:G240)</f>
        <v>0</v>
      </c>
      <c r="H237" s="147" t="s">
        <v>14</v>
      </c>
      <c r="I237" s="282"/>
    </row>
    <row r="238" spans="1:9" s="67" customFormat="1" ht="15.75">
      <c r="A238" s="121"/>
      <c r="B238" s="116" t="s">
        <v>10</v>
      </c>
      <c r="C238" s="65">
        <v>0</v>
      </c>
      <c r="D238" s="65">
        <v>0</v>
      </c>
      <c r="E238" s="65">
        <v>0</v>
      </c>
      <c r="F238" s="65">
        <v>0</v>
      </c>
      <c r="G238" s="65">
        <v>0</v>
      </c>
      <c r="H238" s="145" t="s">
        <v>14</v>
      </c>
      <c r="I238" s="282"/>
    </row>
    <row r="239" spans="1:9" s="67" customFormat="1" ht="15.75">
      <c r="A239" s="121"/>
      <c r="B239" s="116" t="s">
        <v>11</v>
      </c>
      <c r="C239" s="65">
        <v>0</v>
      </c>
      <c r="D239" s="65">
        <v>0</v>
      </c>
      <c r="E239" s="65">
        <v>0</v>
      </c>
      <c r="F239" s="65">
        <v>0</v>
      </c>
      <c r="G239" s="65">
        <v>0</v>
      </c>
      <c r="H239" s="145" t="s">
        <v>14</v>
      </c>
      <c r="I239" s="282"/>
    </row>
    <row r="240" spans="1:9" s="67" customFormat="1" ht="15.75">
      <c r="A240" s="121"/>
      <c r="B240" s="116" t="s">
        <v>12</v>
      </c>
      <c r="C240" s="65">
        <v>0</v>
      </c>
      <c r="D240" s="65">
        <v>0</v>
      </c>
      <c r="E240" s="65">
        <v>0</v>
      </c>
      <c r="F240" s="65">
        <v>0</v>
      </c>
      <c r="G240" s="65">
        <v>0</v>
      </c>
      <c r="H240" s="145" t="s">
        <v>14</v>
      </c>
      <c r="I240" s="282"/>
    </row>
    <row r="241" spans="1:9" s="67" customFormat="1" ht="15.75">
      <c r="A241" s="121"/>
      <c r="B241" s="148" t="s">
        <v>15</v>
      </c>
      <c r="C241" s="70">
        <f>SUM(C242:C244)</f>
        <v>1100</v>
      </c>
      <c r="D241" s="70">
        <f>SUM(D242:D244)</f>
        <v>0</v>
      </c>
      <c r="E241" s="70">
        <f>SUM(E242:E244)</f>
        <v>0</v>
      </c>
      <c r="F241" s="70">
        <f>SUM(F242:F244)</f>
        <v>0</v>
      </c>
      <c r="G241" s="70">
        <f>SUM(G242:G244)</f>
        <v>0</v>
      </c>
      <c r="H241" s="147">
        <f>G241/C241*100</f>
        <v>0</v>
      </c>
      <c r="I241" s="282"/>
    </row>
    <row r="242" spans="1:9" s="67" customFormat="1" ht="15.75">
      <c r="A242" s="121"/>
      <c r="B242" s="116" t="s">
        <v>10</v>
      </c>
      <c r="C242" s="165">
        <v>1100</v>
      </c>
      <c r="D242" s="165">
        <v>0</v>
      </c>
      <c r="E242" s="165">
        <v>0</v>
      </c>
      <c r="F242" s="165">
        <v>0</v>
      </c>
      <c r="G242" s="165">
        <v>0</v>
      </c>
      <c r="H242" s="166">
        <f>G242/C242*100</f>
        <v>0</v>
      </c>
      <c r="I242" s="282"/>
    </row>
    <row r="243" spans="1:9" s="67" customFormat="1" ht="15.75">
      <c r="A243" s="121"/>
      <c r="B243" s="167" t="s">
        <v>11</v>
      </c>
      <c r="C243" s="165">
        <v>0</v>
      </c>
      <c r="D243" s="165">
        <v>0</v>
      </c>
      <c r="E243" s="165">
        <v>0</v>
      </c>
      <c r="F243" s="165">
        <v>0</v>
      </c>
      <c r="G243" s="165">
        <v>0</v>
      </c>
      <c r="H243" s="145" t="s">
        <v>14</v>
      </c>
      <c r="I243" s="282"/>
    </row>
    <row r="244" spans="1:9" s="67" customFormat="1" ht="15.75">
      <c r="A244" s="121"/>
      <c r="B244" s="116" t="s">
        <v>12</v>
      </c>
      <c r="C244" s="65">
        <v>0</v>
      </c>
      <c r="D244" s="65">
        <v>0</v>
      </c>
      <c r="E244" s="65">
        <v>0</v>
      </c>
      <c r="F244" s="65">
        <v>0</v>
      </c>
      <c r="G244" s="65">
        <v>0</v>
      </c>
      <c r="H244" s="145" t="s">
        <v>14</v>
      </c>
      <c r="I244" s="283"/>
    </row>
    <row r="245" spans="1:9" s="31" customFormat="1" ht="15.75">
      <c r="A245" s="27" t="s">
        <v>85</v>
      </c>
      <c r="B245" s="28" t="s">
        <v>86</v>
      </c>
      <c r="C245" s="141">
        <f>C250+C262</f>
        <v>45256.555</v>
      </c>
      <c r="D245" s="141">
        <f>D250+D262</f>
        <v>21567.4</v>
      </c>
      <c r="E245" s="141">
        <f>E250+E262</f>
        <v>0</v>
      </c>
      <c r="F245" s="141">
        <f>F250+F262</f>
        <v>0</v>
      </c>
      <c r="G245" s="141">
        <f>G250+G262</f>
        <v>0</v>
      </c>
      <c r="H245" s="141">
        <f>G245/C245*100</f>
        <v>0</v>
      </c>
      <c r="I245" s="43"/>
    </row>
    <row r="246" spans="1:9" s="67" customFormat="1" ht="31.5">
      <c r="A246" s="44"/>
      <c r="B246" s="168" t="s">
        <v>87</v>
      </c>
      <c r="C246" s="169"/>
      <c r="D246" s="169"/>
      <c r="E246" s="169"/>
      <c r="F246" s="169"/>
      <c r="G246" s="169"/>
      <c r="H246" s="170"/>
      <c r="I246" s="171"/>
    </row>
    <row r="247" spans="1:9" ht="15.75">
      <c r="A247" s="48"/>
      <c r="B247" s="12" t="s">
        <v>10</v>
      </c>
      <c r="C247" s="142">
        <f t="shared" ref="C247:G249" si="27">C251+C263</f>
        <v>32132.199999999997</v>
      </c>
      <c r="D247" s="142">
        <f t="shared" si="27"/>
        <v>15312.9</v>
      </c>
      <c r="E247" s="142">
        <f t="shared" si="27"/>
        <v>0</v>
      </c>
      <c r="F247" s="142">
        <f t="shared" si="27"/>
        <v>0</v>
      </c>
      <c r="G247" s="142">
        <f t="shared" si="27"/>
        <v>0</v>
      </c>
      <c r="H247" s="82">
        <f>G247/C247*100</f>
        <v>0</v>
      </c>
      <c r="I247" s="86"/>
    </row>
    <row r="248" spans="1:9" ht="15.75">
      <c r="A248" s="48"/>
      <c r="B248" s="12" t="s">
        <v>11</v>
      </c>
      <c r="C248" s="142">
        <f t="shared" si="27"/>
        <v>13124.355</v>
      </c>
      <c r="D248" s="142">
        <f t="shared" si="27"/>
        <v>6254.5</v>
      </c>
      <c r="E248" s="142">
        <f t="shared" si="27"/>
        <v>0</v>
      </c>
      <c r="F248" s="142">
        <f t="shared" si="27"/>
        <v>0</v>
      </c>
      <c r="G248" s="142">
        <f t="shared" si="27"/>
        <v>0</v>
      </c>
      <c r="H248" s="82">
        <f>G248/C248*100</f>
        <v>0</v>
      </c>
      <c r="I248" s="86"/>
    </row>
    <row r="249" spans="1:9" ht="15.75">
      <c r="A249" s="48"/>
      <c r="B249" s="12" t="s">
        <v>12</v>
      </c>
      <c r="C249" s="142">
        <f t="shared" si="27"/>
        <v>0</v>
      </c>
      <c r="D249" s="142">
        <f t="shared" si="27"/>
        <v>0</v>
      </c>
      <c r="E249" s="142">
        <f t="shared" si="27"/>
        <v>0</v>
      </c>
      <c r="F249" s="142">
        <f t="shared" si="27"/>
        <v>0</v>
      </c>
      <c r="G249" s="142">
        <f t="shared" si="27"/>
        <v>0</v>
      </c>
      <c r="H249" s="172" t="s">
        <v>14</v>
      </c>
      <c r="I249" s="86"/>
    </row>
    <row r="250" spans="1:9" s="102" customFormat="1" ht="31.5">
      <c r="A250" s="97" t="s">
        <v>88</v>
      </c>
      <c r="B250" s="173" t="s">
        <v>89</v>
      </c>
      <c r="C250" s="99">
        <f>C251+C252+C253</f>
        <v>21567.4</v>
      </c>
      <c r="D250" s="99">
        <f>D251+D252+D253</f>
        <v>21567.4</v>
      </c>
      <c r="E250" s="99">
        <f>E251+E252+E253</f>
        <v>0</v>
      </c>
      <c r="F250" s="99">
        <f>F251+F252+F253</f>
        <v>0</v>
      </c>
      <c r="G250" s="99">
        <f>G251+G252+G253</f>
        <v>0</v>
      </c>
      <c r="H250" s="99">
        <f>G250/C250*100</f>
        <v>0</v>
      </c>
      <c r="I250" s="174"/>
    </row>
    <row r="251" spans="1:9" s="67" customFormat="1" ht="15.75" customHeight="1">
      <c r="A251" s="88"/>
      <c r="B251" s="116" t="s">
        <v>10</v>
      </c>
      <c r="C251" s="50">
        <f>C255+C259</f>
        <v>15312.9</v>
      </c>
      <c r="D251" s="50">
        <f>D255+D259</f>
        <v>15312.9</v>
      </c>
      <c r="E251" s="50">
        <f>E255+E259</f>
        <v>0</v>
      </c>
      <c r="F251" s="50">
        <f>F255+F259</f>
        <v>0</v>
      </c>
      <c r="G251" s="50">
        <f>G255+G259</f>
        <v>0</v>
      </c>
      <c r="H251" s="66">
        <f>G251/C251*100</f>
        <v>0</v>
      </c>
      <c r="I251" s="284" t="s">
        <v>90</v>
      </c>
    </row>
    <row r="252" spans="1:9" s="67" customFormat="1" ht="15.75">
      <c r="A252" s="88"/>
      <c r="B252" s="116" t="s">
        <v>11</v>
      </c>
      <c r="C252" s="50">
        <f t="shared" ref="C252:G253" si="28">C256+C260</f>
        <v>6254.5</v>
      </c>
      <c r="D252" s="50">
        <f t="shared" si="28"/>
        <v>6254.5</v>
      </c>
      <c r="E252" s="50">
        <f>E256+E260</f>
        <v>0</v>
      </c>
      <c r="F252" s="50">
        <f t="shared" si="28"/>
        <v>0</v>
      </c>
      <c r="G252" s="50">
        <f t="shared" si="28"/>
        <v>0</v>
      </c>
      <c r="H252" s="66">
        <f>G252/C252*100</f>
        <v>0</v>
      </c>
      <c r="I252" s="285"/>
    </row>
    <row r="253" spans="1:9" s="67" customFormat="1" ht="15.75">
      <c r="A253" s="88"/>
      <c r="B253" s="116" t="s">
        <v>12</v>
      </c>
      <c r="C253" s="50">
        <f t="shared" si="28"/>
        <v>0</v>
      </c>
      <c r="D253" s="50">
        <f t="shared" si="28"/>
        <v>0</v>
      </c>
      <c r="E253" s="50">
        <f t="shared" si="28"/>
        <v>0</v>
      </c>
      <c r="F253" s="50">
        <f t="shared" si="28"/>
        <v>0</v>
      </c>
      <c r="G253" s="50">
        <f t="shared" si="28"/>
        <v>0</v>
      </c>
      <c r="H253" s="66" t="s">
        <v>14</v>
      </c>
      <c r="I253" s="285"/>
    </row>
    <row r="254" spans="1:9" s="67" customFormat="1" ht="15.75">
      <c r="A254" s="88"/>
      <c r="B254" s="146" t="s">
        <v>13</v>
      </c>
      <c r="C254" s="47">
        <f>C255+C256+C257</f>
        <v>0</v>
      </c>
      <c r="D254" s="47">
        <f>D255+D256+D257</f>
        <v>0</v>
      </c>
      <c r="E254" s="47">
        <f>E255+E256+E257</f>
        <v>0</v>
      </c>
      <c r="F254" s="47">
        <f>F255+F256+F257</f>
        <v>0</v>
      </c>
      <c r="G254" s="47">
        <f>G255+G256+G257</f>
        <v>0</v>
      </c>
      <c r="H254" s="71" t="s">
        <v>14</v>
      </c>
      <c r="I254" s="285"/>
    </row>
    <row r="255" spans="1:9" s="67" customFormat="1" ht="15.75">
      <c r="A255" s="88"/>
      <c r="B255" s="116" t="s">
        <v>10</v>
      </c>
      <c r="C255" s="50">
        <v>0</v>
      </c>
      <c r="D255" s="50">
        <v>0</v>
      </c>
      <c r="E255" s="50">
        <v>0</v>
      </c>
      <c r="F255" s="50">
        <v>0</v>
      </c>
      <c r="G255" s="50">
        <v>0</v>
      </c>
      <c r="H255" s="66" t="s">
        <v>14</v>
      </c>
      <c r="I255" s="285"/>
    </row>
    <row r="256" spans="1:9" s="67" customFormat="1" ht="15.75">
      <c r="A256" s="88"/>
      <c r="B256" s="116" t="s">
        <v>11</v>
      </c>
      <c r="C256" s="50">
        <v>0</v>
      </c>
      <c r="D256" s="50">
        <v>0</v>
      </c>
      <c r="E256" s="50">
        <v>0</v>
      </c>
      <c r="F256" s="50">
        <v>0</v>
      </c>
      <c r="G256" s="50">
        <v>0</v>
      </c>
      <c r="H256" s="66" t="s">
        <v>14</v>
      </c>
      <c r="I256" s="285"/>
    </row>
    <row r="257" spans="1:9" s="67" customFormat="1" ht="15.75">
      <c r="A257" s="88"/>
      <c r="B257" s="116" t="s">
        <v>12</v>
      </c>
      <c r="C257" s="50">
        <v>0</v>
      </c>
      <c r="D257" s="50">
        <v>0</v>
      </c>
      <c r="E257" s="50">
        <v>0</v>
      </c>
      <c r="F257" s="50">
        <v>0</v>
      </c>
      <c r="G257" s="50">
        <v>0</v>
      </c>
      <c r="H257" s="66" t="s">
        <v>14</v>
      </c>
      <c r="I257" s="297"/>
    </row>
    <row r="258" spans="1:9" s="67" customFormat="1" ht="15.75">
      <c r="A258" s="88"/>
      <c r="B258" s="148" t="s">
        <v>24</v>
      </c>
      <c r="C258" s="47">
        <f>C259+C260+C261</f>
        <v>21567.4</v>
      </c>
      <c r="D258" s="47">
        <f>D259+D260+D261</f>
        <v>21567.4</v>
      </c>
      <c r="E258" s="47">
        <f>E259+E260+E261</f>
        <v>0</v>
      </c>
      <c r="F258" s="47">
        <f>F259+F260+F261</f>
        <v>0</v>
      </c>
      <c r="G258" s="47">
        <f>G259+G260+G261</f>
        <v>0</v>
      </c>
      <c r="H258" s="71">
        <f>G258/C258*100</f>
        <v>0</v>
      </c>
      <c r="I258" s="297"/>
    </row>
    <row r="259" spans="1:9" s="67" customFormat="1" ht="15.75">
      <c r="A259" s="88"/>
      <c r="B259" s="116" t="s">
        <v>10</v>
      </c>
      <c r="C259" s="50">
        <v>15312.9</v>
      </c>
      <c r="D259" s="50">
        <v>15312.9</v>
      </c>
      <c r="E259" s="50">
        <v>0</v>
      </c>
      <c r="F259" s="50">
        <v>0</v>
      </c>
      <c r="G259" s="50">
        <v>0</v>
      </c>
      <c r="H259" s="66">
        <f>G259/C259*100</f>
        <v>0</v>
      </c>
      <c r="I259" s="297"/>
    </row>
    <row r="260" spans="1:9" s="67" customFormat="1" ht="15.75">
      <c r="A260" s="88"/>
      <c r="B260" s="116" t="s">
        <v>11</v>
      </c>
      <c r="C260" s="50">
        <v>6254.5</v>
      </c>
      <c r="D260" s="50">
        <v>6254.5</v>
      </c>
      <c r="E260" s="50">
        <v>0</v>
      </c>
      <c r="F260" s="50">
        <v>0</v>
      </c>
      <c r="G260" s="50">
        <v>0</v>
      </c>
      <c r="H260" s="66">
        <f>G260/C260*100</f>
        <v>0</v>
      </c>
      <c r="I260" s="297"/>
    </row>
    <row r="261" spans="1:9" s="67" customFormat="1" ht="15.75">
      <c r="A261" s="88"/>
      <c r="B261" s="116" t="s">
        <v>12</v>
      </c>
      <c r="C261" s="50">
        <v>0</v>
      </c>
      <c r="D261" s="50">
        <v>0</v>
      </c>
      <c r="E261" s="50">
        <v>0</v>
      </c>
      <c r="F261" s="50">
        <v>0</v>
      </c>
      <c r="G261" s="50">
        <v>0</v>
      </c>
      <c r="H261" s="66" t="s">
        <v>14</v>
      </c>
      <c r="I261" s="298"/>
    </row>
    <row r="262" spans="1:9" s="179" customFormat="1" ht="31.5">
      <c r="A262" s="175" t="s">
        <v>91</v>
      </c>
      <c r="B262" s="176" t="s">
        <v>92</v>
      </c>
      <c r="C262" s="177">
        <f>C263+C264+C265</f>
        <v>23689.154999999999</v>
      </c>
      <c r="D262" s="177">
        <f>D263+D264+D265</f>
        <v>0</v>
      </c>
      <c r="E262" s="177">
        <f>E263+E264+E265</f>
        <v>0</v>
      </c>
      <c r="F262" s="177">
        <f>F263+F264+F265</f>
        <v>0</v>
      </c>
      <c r="G262" s="177">
        <f>G263+G264+G265</f>
        <v>0</v>
      </c>
      <c r="H262" s="177">
        <f>G262/C262*100</f>
        <v>0</v>
      </c>
      <c r="I262" s="178"/>
    </row>
    <row r="263" spans="1:9" s="67" customFormat="1" ht="15.75">
      <c r="A263" s="88"/>
      <c r="B263" s="116" t="s">
        <v>10</v>
      </c>
      <c r="C263" s="50">
        <f>C267+C271</f>
        <v>16819.3</v>
      </c>
      <c r="D263" s="50">
        <f t="shared" ref="D263:G265" si="29">D267+D271</f>
        <v>0</v>
      </c>
      <c r="E263" s="50">
        <f t="shared" si="29"/>
        <v>0</v>
      </c>
      <c r="F263" s="50">
        <f t="shared" si="29"/>
        <v>0</v>
      </c>
      <c r="G263" s="50">
        <f t="shared" si="29"/>
        <v>0</v>
      </c>
      <c r="H263" s="66">
        <f>G263/C263*100</f>
        <v>0</v>
      </c>
      <c r="I263" s="284" t="s">
        <v>93</v>
      </c>
    </row>
    <row r="264" spans="1:9" s="67" customFormat="1" ht="15.75">
      <c r="A264" s="88"/>
      <c r="B264" s="116" t="s">
        <v>11</v>
      </c>
      <c r="C264" s="50">
        <f>C268+C272</f>
        <v>6869.8549999999996</v>
      </c>
      <c r="D264" s="50">
        <f t="shared" si="29"/>
        <v>0</v>
      </c>
      <c r="E264" s="50">
        <f t="shared" si="29"/>
        <v>0</v>
      </c>
      <c r="F264" s="50">
        <f t="shared" si="29"/>
        <v>0</v>
      </c>
      <c r="G264" s="50">
        <f t="shared" si="29"/>
        <v>0</v>
      </c>
      <c r="H264" s="66">
        <f>G264/C264*100</f>
        <v>0</v>
      </c>
      <c r="I264" s="285"/>
    </row>
    <row r="265" spans="1:9" s="67" customFormat="1" ht="15.75">
      <c r="A265" s="88"/>
      <c r="B265" s="116" t="s">
        <v>12</v>
      </c>
      <c r="C265" s="50">
        <f>C269+C273</f>
        <v>0</v>
      </c>
      <c r="D265" s="50">
        <f t="shared" si="29"/>
        <v>0</v>
      </c>
      <c r="E265" s="50">
        <f t="shared" si="29"/>
        <v>0</v>
      </c>
      <c r="F265" s="50">
        <f t="shared" si="29"/>
        <v>0</v>
      </c>
      <c r="G265" s="50">
        <f t="shared" si="29"/>
        <v>0</v>
      </c>
      <c r="H265" s="66" t="s">
        <v>14</v>
      </c>
      <c r="I265" s="285"/>
    </row>
    <row r="266" spans="1:9" s="67" customFormat="1" ht="15.75">
      <c r="A266" s="88"/>
      <c r="B266" s="146" t="s">
        <v>13</v>
      </c>
      <c r="C266" s="47">
        <f>SUM(C267:C269)</f>
        <v>0</v>
      </c>
      <c r="D266" s="47">
        <f>SUM(D267:D269)</f>
        <v>0</v>
      </c>
      <c r="E266" s="47">
        <f>SUM(E267:E269)</f>
        <v>0</v>
      </c>
      <c r="F266" s="47">
        <f>SUM(F267:F269)</f>
        <v>0</v>
      </c>
      <c r="G266" s="47">
        <f>SUM(G267:G269)</f>
        <v>0</v>
      </c>
      <c r="H266" s="71" t="s">
        <v>14</v>
      </c>
      <c r="I266" s="285"/>
    </row>
    <row r="267" spans="1:9" s="67" customFormat="1" ht="15.75">
      <c r="A267" s="88"/>
      <c r="B267" s="116" t="s">
        <v>10</v>
      </c>
      <c r="C267" s="50">
        <v>0</v>
      </c>
      <c r="D267" s="50">
        <v>0</v>
      </c>
      <c r="E267" s="50">
        <v>0</v>
      </c>
      <c r="F267" s="50">
        <v>0</v>
      </c>
      <c r="G267" s="50">
        <v>0</v>
      </c>
      <c r="H267" s="66" t="s">
        <v>14</v>
      </c>
      <c r="I267" s="285"/>
    </row>
    <row r="268" spans="1:9" s="67" customFormat="1" ht="15.75">
      <c r="A268" s="88"/>
      <c r="B268" s="116" t="s">
        <v>11</v>
      </c>
      <c r="C268" s="50">
        <v>0</v>
      </c>
      <c r="D268" s="50">
        <v>0</v>
      </c>
      <c r="E268" s="50">
        <v>0</v>
      </c>
      <c r="F268" s="50">
        <v>0</v>
      </c>
      <c r="G268" s="50">
        <v>0</v>
      </c>
      <c r="H268" s="66" t="s">
        <v>14</v>
      </c>
      <c r="I268" s="285"/>
    </row>
    <row r="269" spans="1:9" s="67" customFormat="1" ht="15.75">
      <c r="A269" s="88"/>
      <c r="B269" s="116" t="s">
        <v>12</v>
      </c>
      <c r="C269" s="50">
        <v>0</v>
      </c>
      <c r="D269" s="50">
        <v>0</v>
      </c>
      <c r="E269" s="50">
        <v>0</v>
      </c>
      <c r="F269" s="50">
        <v>0</v>
      </c>
      <c r="G269" s="50">
        <v>0</v>
      </c>
      <c r="H269" s="66" t="s">
        <v>14</v>
      </c>
      <c r="I269" s="285"/>
    </row>
    <row r="270" spans="1:9" s="67" customFormat="1" ht="15.75">
      <c r="A270" s="88"/>
      <c r="B270" s="148" t="s">
        <v>15</v>
      </c>
      <c r="C270" s="47">
        <f>C271+C272+C273</f>
        <v>23689.154999999999</v>
      </c>
      <c r="D270" s="47">
        <f>D271+D272+D273</f>
        <v>0</v>
      </c>
      <c r="E270" s="47">
        <f>E271+E272+E273</f>
        <v>0</v>
      </c>
      <c r="F270" s="47">
        <f>F271+F272+F273</f>
        <v>0</v>
      </c>
      <c r="G270" s="47">
        <f>G271+G272+G273</f>
        <v>0</v>
      </c>
      <c r="H270" s="71">
        <f>G270/C270*100</f>
        <v>0</v>
      </c>
      <c r="I270" s="285"/>
    </row>
    <row r="271" spans="1:9" s="67" customFormat="1" ht="15.75">
      <c r="A271" s="88"/>
      <c r="B271" s="116" t="s">
        <v>10</v>
      </c>
      <c r="C271" s="50">
        <v>16819.3</v>
      </c>
      <c r="D271" s="50">
        <v>0</v>
      </c>
      <c r="E271" s="50">
        <v>0</v>
      </c>
      <c r="F271" s="50">
        <v>0</v>
      </c>
      <c r="G271" s="50">
        <v>0</v>
      </c>
      <c r="H271" s="66">
        <f>G271/C271*100</f>
        <v>0</v>
      </c>
      <c r="I271" s="285"/>
    </row>
    <row r="272" spans="1:9" s="67" customFormat="1" ht="15.75">
      <c r="A272" s="88"/>
      <c r="B272" s="116" t="s">
        <v>11</v>
      </c>
      <c r="C272" s="50">
        <v>6869.8549999999996</v>
      </c>
      <c r="D272" s="50">
        <v>0</v>
      </c>
      <c r="E272" s="50">
        <v>0</v>
      </c>
      <c r="F272" s="50">
        <v>0</v>
      </c>
      <c r="G272" s="50">
        <v>0</v>
      </c>
      <c r="H272" s="66">
        <f>G272/C272*100</f>
        <v>0</v>
      </c>
      <c r="I272" s="285"/>
    </row>
    <row r="273" spans="1:9" s="67" customFormat="1" ht="15.75">
      <c r="A273" s="88"/>
      <c r="B273" s="116" t="s">
        <v>12</v>
      </c>
      <c r="C273" s="50">
        <v>0</v>
      </c>
      <c r="D273" s="50">
        <v>0</v>
      </c>
      <c r="E273" s="50">
        <v>0</v>
      </c>
      <c r="F273" s="50">
        <v>0</v>
      </c>
      <c r="G273" s="50">
        <v>0</v>
      </c>
      <c r="H273" s="66" t="s">
        <v>14</v>
      </c>
      <c r="I273" s="288"/>
    </row>
    <row r="274" spans="1:9" s="31" customFormat="1" ht="31.5">
      <c r="A274" s="180" t="s">
        <v>94</v>
      </c>
      <c r="B274" s="181" t="s">
        <v>95</v>
      </c>
      <c r="C274" s="29">
        <f>C275</f>
        <v>1321.7</v>
      </c>
      <c r="D274" s="29">
        <f>D275</f>
        <v>1321.7</v>
      </c>
      <c r="E274" s="29">
        <f>E275</f>
        <v>0</v>
      </c>
      <c r="F274" s="29">
        <f>F275</f>
        <v>0</v>
      </c>
      <c r="G274" s="29">
        <f>G275</f>
        <v>0</v>
      </c>
      <c r="H274" s="29">
        <f>G274/C274*100</f>
        <v>0</v>
      </c>
      <c r="I274" s="182"/>
    </row>
    <row r="275" spans="1:9" s="102" customFormat="1" ht="31.5">
      <c r="A275" s="149" t="s">
        <v>96</v>
      </c>
      <c r="B275" s="98" t="s">
        <v>97</v>
      </c>
      <c r="C275" s="99">
        <f>C277+C278+C279</f>
        <v>1321.7</v>
      </c>
      <c r="D275" s="99">
        <f>D277+D278+D279</f>
        <v>1321.7</v>
      </c>
      <c r="E275" s="99">
        <f>E277+E278+E279</f>
        <v>0</v>
      </c>
      <c r="F275" s="99">
        <f>F277+F278+F279</f>
        <v>0</v>
      </c>
      <c r="G275" s="99">
        <f>G277+G278+G279</f>
        <v>0</v>
      </c>
      <c r="H275" s="99">
        <f>G275/C275*100</f>
        <v>0</v>
      </c>
      <c r="I275" s="183"/>
    </row>
    <row r="276" spans="1:9" ht="31.5">
      <c r="A276" s="106"/>
      <c r="B276" s="168" t="s">
        <v>98</v>
      </c>
      <c r="C276" s="55"/>
      <c r="D276" s="55"/>
      <c r="E276" s="55"/>
      <c r="F276" s="55"/>
      <c r="G276" s="55"/>
      <c r="H276" s="55"/>
      <c r="I276" s="292" t="s">
        <v>99</v>
      </c>
    </row>
    <row r="277" spans="1:9" s="67" customFormat="1" ht="15.75" customHeight="1">
      <c r="A277" s="103"/>
      <c r="B277" s="116" t="s">
        <v>10</v>
      </c>
      <c r="C277" s="50">
        <f t="shared" ref="C277:G279" si="30">C281+C285</f>
        <v>937.7</v>
      </c>
      <c r="D277" s="50">
        <f t="shared" si="30"/>
        <v>937.7</v>
      </c>
      <c r="E277" s="50">
        <f t="shared" si="30"/>
        <v>0</v>
      </c>
      <c r="F277" s="50">
        <f t="shared" si="30"/>
        <v>0</v>
      </c>
      <c r="G277" s="50">
        <f t="shared" si="30"/>
        <v>0</v>
      </c>
      <c r="H277" s="50">
        <f>G277/C277*100</f>
        <v>0</v>
      </c>
      <c r="I277" s="293"/>
    </row>
    <row r="278" spans="1:9" s="67" customFormat="1" ht="15.75">
      <c r="A278" s="103"/>
      <c r="B278" s="116" t="s">
        <v>11</v>
      </c>
      <c r="C278" s="50">
        <f t="shared" si="30"/>
        <v>384</v>
      </c>
      <c r="D278" s="50">
        <f t="shared" si="30"/>
        <v>384</v>
      </c>
      <c r="E278" s="50">
        <f t="shared" si="30"/>
        <v>0</v>
      </c>
      <c r="F278" s="50">
        <f t="shared" si="30"/>
        <v>0</v>
      </c>
      <c r="G278" s="50">
        <f t="shared" si="30"/>
        <v>0</v>
      </c>
      <c r="H278" s="50">
        <f>G278/C278*100</f>
        <v>0</v>
      </c>
      <c r="I278" s="293"/>
    </row>
    <row r="279" spans="1:9" s="67" customFormat="1" ht="15.75">
      <c r="A279" s="103"/>
      <c r="B279" s="116" t="s">
        <v>12</v>
      </c>
      <c r="C279" s="50">
        <f t="shared" si="30"/>
        <v>0</v>
      </c>
      <c r="D279" s="50">
        <f t="shared" si="30"/>
        <v>0</v>
      </c>
      <c r="E279" s="50">
        <f t="shared" si="30"/>
        <v>0</v>
      </c>
      <c r="F279" s="50">
        <f t="shared" si="30"/>
        <v>0</v>
      </c>
      <c r="G279" s="50">
        <f t="shared" si="30"/>
        <v>0</v>
      </c>
      <c r="H279" s="50" t="s">
        <v>14</v>
      </c>
      <c r="I279" s="293"/>
    </row>
    <row r="280" spans="1:9" s="67" customFormat="1" ht="15.75">
      <c r="A280" s="103"/>
      <c r="B280" s="146" t="s">
        <v>13</v>
      </c>
      <c r="C280" s="47">
        <f>C281+C282+C283</f>
        <v>0</v>
      </c>
      <c r="D280" s="47">
        <f>D281+D282+D283</f>
        <v>0</v>
      </c>
      <c r="E280" s="47">
        <f>E281+E282+E283</f>
        <v>0</v>
      </c>
      <c r="F280" s="47">
        <f>F281+F282+F283</f>
        <v>0</v>
      </c>
      <c r="G280" s="47">
        <f>G281+G282+G283</f>
        <v>0</v>
      </c>
      <c r="H280" s="50" t="s">
        <v>14</v>
      </c>
      <c r="I280" s="293"/>
    </row>
    <row r="281" spans="1:9" s="67" customFormat="1" ht="15.75">
      <c r="A281" s="103"/>
      <c r="B281" s="116" t="s">
        <v>10</v>
      </c>
      <c r="C281" s="50">
        <v>0</v>
      </c>
      <c r="D281" s="50">
        <v>0</v>
      </c>
      <c r="E281" s="50">
        <v>0</v>
      </c>
      <c r="F281" s="50">
        <v>0</v>
      </c>
      <c r="G281" s="50">
        <v>0</v>
      </c>
      <c r="H281" s="50" t="s">
        <v>14</v>
      </c>
      <c r="I281" s="293"/>
    </row>
    <row r="282" spans="1:9" s="67" customFormat="1" ht="15.75">
      <c r="A282" s="103"/>
      <c r="B282" s="116" t="s">
        <v>11</v>
      </c>
      <c r="C282" s="50">
        <v>0</v>
      </c>
      <c r="D282" s="50">
        <v>0</v>
      </c>
      <c r="E282" s="50">
        <v>0</v>
      </c>
      <c r="F282" s="50">
        <v>0</v>
      </c>
      <c r="G282" s="50">
        <v>0</v>
      </c>
      <c r="H282" s="50" t="s">
        <v>14</v>
      </c>
      <c r="I282" s="293"/>
    </row>
    <row r="283" spans="1:9" s="67" customFormat="1" ht="15.75">
      <c r="A283" s="103"/>
      <c r="B283" s="116" t="s">
        <v>12</v>
      </c>
      <c r="C283" s="50"/>
      <c r="D283" s="50"/>
      <c r="E283" s="50"/>
      <c r="F283" s="50"/>
      <c r="G283" s="50"/>
      <c r="H283" s="50"/>
      <c r="I283" s="293"/>
    </row>
    <row r="284" spans="1:9" s="67" customFormat="1" ht="15.75">
      <c r="A284" s="103"/>
      <c r="B284" s="148" t="s">
        <v>15</v>
      </c>
      <c r="C284" s="47">
        <f>C285+C286+C287</f>
        <v>1321.7</v>
      </c>
      <c r="D284" s="47">
        <f>D285+D286+D287</f>
        <v>1321.7</v>
      </c>
      <c r="E284" s="47">
        <f>E285+E286+E287</f>
        <v>0</v>
      </c>
      <c r="F284" s="47">
        <f>F285+F286+F287</f>
        <v>0</v>
      </c>
      <c r="G284" s="47">
        <f>G285+G286+G287</f>
        <v>0</v>
      </c>
      <c r="H284" s="47">
        <f>G284/C284*100</f>
        <v>0</v>
      </c>
      <c r="I284" s="293"/>
    </row>
    <row r="285" spans="1:9" s="67" customFormat="1" ht="15.75">
      <c r="A285" s="103"/>
      <c r="B285" s="116" t="s">
        <v>10</v>
      </c>
      <c r="C285" s="50">
        <v>937.7</v>
      </c>
      <c r="D285" s="50">
        <v>937.7</v>
      </c>
      <c r="E285" s="50">
        <v>0</v>
      </c>
      <c r="F285" s="50">
        <v>0</v>
      </c>
      <c r="G285" s="50">
        <v>0</v>
      </c>
      <c r="H285" s="50">
        <f>G285/C285*100</f>
        <v>0</v>
      </c>
      <c r="I285" s="293"/>
    </row>
    <row r="286" spans="1:9" s="67" customFormat="1" ht="15.75">
      <c r="A286" s="103"/>
      <c r="B286" s="116" t="s">
        <v>11</v>
      </c>
      <c r="C286" s="50">
        <v>384</v>
      </c>
      <c r="D286" s="50">
        <v>384</v>
      </c>
      <c r="E286" s="50">
        <v>0</v>
      </c>
      <c r="F286" s="50">
        <v>0</v>
      </c>
      <c r="G286" s="50">
        <v>0</v>
      </c>
      <c r="H286" s="50">
        <f>G286/C286*100</f>
        <v>0</v>
      </c>
      <c r="I286" s="293"/>
    </row>
    <row r="287" spans="1:9" s="67" customFormat="1" ht="15.75">
      <c r="A287" s="103"/>
      <c r="B287" s="116" t="s">
        <v>12</v>
      </c>
      <c r="C287" s="50">
        <v>0</v>
      </c>
      <c r="D287" s="50">
        <v>0</v>
      </c>
      <c r="E287" s="50">
        <v>0</v>
      </c>
      <c r="F287" s="50">
        <v>0</v>
      </c>
      <c r="G287" s="50">
        <v>0</v>
      </c>
      <c r="H287" s="50" t="s">
        <v>14</v>
      </c>
      <c r="I287" s="294"/>
    </row>
    <row r="288" spans="1:9" s="31" customFormat="1" ht="15.75">
      <c r="A288" s="27" t="s">
        <v>100</v>
      </c>
      <c r="B288" s="28" t="s">
        <v>101</v>
      </c>
      <c r="C288" s="29">
        <f>SUM(C290:C292)</f>
        <v>225917.1</v>
      </c>
      <c r="D288" s="29">
        <f>SUM(D290:D292)</f>
        <v>225917.1</v>
      </c>
      <c r="E288" s="29">
        <f>SUM(E290:E292)</f>
        <v>0</v>
      </c>
      <c r="F288" s="29">
        <f>SUM(F290:F292)</f>
        <v>0</v>
      </c>
      <c r="G288" s="29">
        <f>SUM(G290:G292)</f>
        <v>0</v>
      </c>
      <c r="H288" s="29">
        <f>G288/C288*100</f>
        <v>0</v>
      </c>
      <c r="I288" s="184"/>
    </row>
    <row r="289" spans="1:9" s="67" customFormat="1" ht="63">
      <c r="A289" s="125"/>
      <c r="B289" s="185" t="s">
        <v>102</v>
      </c>
      <c r="C289" s="186"/>
      <c r="D289" s="186"/>
      <c r="E289" s="186"/>
      <c r="F289" s="186"/>
      <c r="G289" s="187"/>
      <c r="H289" s="169"/>
      <c r="I289" s="281" t="s">
        <v>103</v>
      </c>
    </row>
    <row r="290" spans="1:9" s="67" customFormat="1" ht="15.75">
      <c r="A290" s="125"/>
      <c r="B290" s="188" t="s">
        <v>10</v>
      </c>
      <c r="C290" s="142">
        <f t="shared" ref="C290:G292" si="31">C294+C298</f>
        <v>225917.1</v>
      </c>
      <c r="D290" s="142">
        <f t="shared" si="31"/>
        <v>225917.1</v>
      </c>
      <c r="E290" s="142">
        <f t="shared" si="31"/>
        <v>0</v>
      </c>
      <c r="F290" s="142">
        <f t="shared" si="31"/>
        <v>0</v>
      </c>
      <c r="G290" s="189">
        <f t="shared" si="31"/>
        <v>0</v>
      </c>
      <c r="H290" s="189">
        <f>G290/C290*100</f>
        <v>0</v>
      </c>
      <c r="I290" s="282"/>
    </row>
    <row r="291" spans="1:9" s="67" customFormat="1" ht="15.75">
      <c r="A291" s="125"/>
      <c r="B291" s="188" t="s">
        <v>11</v>
      </c>
      <c r="C291" s="142">
        <f t="shared" si="31"/>
        <v>0</v>
      </c>
      <c r="D291" s="142">
        <f t="shared" si="31"/>
        <v>0</v>
      </c>
      <c r="E291" s="142">
        <f t="shared" si="31"/>
        <v>0</v>
      </c>
      <c r="F291" s="142">
        <f t="shared" si="31"/>
        <v>0</v>
      </c>
      <c r="G291" s="189">
        <f t="shared" si="31"/>
        <v>0</v>
      </c>
      <c r="H291" s="189" t="s">
        <v>14</v>
      </c>
      <c r="I291" s="282"/>
    </row>
    <row r="292" spans="1:9" s="67" customFormat="1" ht="15.75">
      <c r="A292" s="125"/>
      <c r="B292" s="188" t="s">
        <v>12</v>
      </c>
      <c r="C292" s="142">
        <f t="shared" si="31"/>
        <v>0</v>
      </c>
      <c r="D292" s="142">
        <f t="shared" si="31"/>
        <v>0</v>
      </c>
      <c r="E292" s="142">
        <f t="shared" si="31"/>
        <v>0</v>
      </c>
      <c r="F292" s="142">
        <f t="shared" si="31"/>
        <v>0</v>
      </c>
      <c r="G292" s="189">
        <f t="shared" si="31"/>
        <v>0</v>
      </c>
      <c r="H292" s="189" t="s">
        <v>14</v>
      </c>
      <c r="I292" s="282"/>
    </row>
    <row r="293" spans="1:9" s="67" customFormat="1" ht="15.75">
      <c r="A293" s="125"/>
      <c r="B293" s="190" t="s">
        <v>13</v>
      </c>
      <c r="C293" s="172">
        <f>SUM(C294:C296)</f>
        <v>225917.1</v>
      </c>
      <c r="D293" s="172">
        <f>SUM(D294:D296)</f>
        <v>225917.1</v>
      </c>
      <c r="E293" s="172">
        <f>SUM(E294:E296)</f>
        <v>0</v>
      </c>
      <c r="F293" s="172">
        <f>SUM(F294:F296)</f>
        <v>0</v>
      </c>
      <c r="G293" s="169">
        <f>SUM(G294:G296)</f>
        <v>0</v>
      </c>
      <c r="H293" s="191">
        <f t="shared" ref="H293:H294" si="32">G293/C293*100</f>
        <v>0</v>
      </c>
      <c r="I293" s="282"/>
    </row>
    <row r="294" spans="1:9" s="67" customFormat="1" ht="15.75">
      <c r="A294" s="125"/>
      <c r="B294" s="188" t="s">
        <v>10</v>
      </c>
      <c r="C294" s="142">
        <v>225917.1</v>
      </c>
      <c r="D294" s="142">
        <v>225917.1</v>
      </c>
      <c r="E294" s="142">
        <v>0</v>
      </c>
      <c r="F294" s="142">
        <v>0</v>
      </c>
      <c r="G294" s="142">
        <v>0</v>
      </c>
      <c r="H294" s="189">
        <f t="shared" si="32"/>
        <v>0</v>
      </c>
      <c r="I294" s="282"/>
    </row>
    <row r="295" spans="1:9" s="67" customFormat="1" ht="15.75">
      <c r="A295" s="125"/>
      <c r="B295" s="188" t="s">
        <v>11</v>
      </c>
      <c r="C295" s="142">
        <v>0</v>
      </c>
      <c r="D295" s="142">
        <v>0</v>
      </c>
      <c r="E295" s="142">
        <v>0</v>
      </c>
      <c r="F295" s="142">
        <v>0</v>
      </c>
      <c r="G295" s="189">
        <v>0</v>
      </c>
      <c r="H295" s="169" t="s">
        <v>14</v>
      </c>
      <c r="I295" s="282"/>
    </row>
    <row r="296" spans="1:9" s="67" customFormat="1" ht="15.75">
      <c r="A296" s="125"/>
      <c r="B296" s="188" t="s">
        <v>12</v>
      </c>
      <c r="C296" s="142">
        <v>0</v>
      </c>
      <c r="D296" s="142">
        <v>0</v>
      </c>
      <c r="E296" s="142">
        <v>0</v>
      </c>
      <c r="F296" s="142">
        <v>0</v>
      </c>
      <c r="G296" s="189">
        <v>0</v>
      </c>
      <c r="H296" s="169" t="s">
        <v>14</v>
      </c>
      <c r="I296" s="282"/>
    </row>
    <row r="297" spans="1:9" s="67" customFormat="1" ht="15.75">
      <c r="A297" s="125"/>
      <c r="B297" s="192" t="s">
        <v>104</v>
      </c>
      <c r="C297" s="172">
        <f>SUM(C298:C300)</f>
        <v>0</v>
      </c>
      <c r="D297" s="172">
        <f>SUM(D298:D300)</f>
        <v>0</v>
      </c>
      <c r="E297" s="172">
        <f>SUM(E298:E300)</f>
        <v>0</v>
      </c>
      <c r="F297" s="172">
        <f>SUM(F298:F300)</f>
        <v>0</v>
      </c>
      <c r="G297" s="169">
        <f>SUM(G298:G300)</f>
        <v>0</v>
      </c>
      <c r="H297" s="169" t="s">
        <v>14</v>
      </c>
      <c r="I297" s="282"/>
    </row>
    <row r="298" spans="1:9" s="67" customFormat="1" ht="15.75">
      <c r="A298" s="125"/>
      <c r="B298" s="188" t="s">
        <v>10</v>
      </c>
      <c r="C298" s="55">
        <v>0</v>
      </c>
      <c r="D298" s="55">
        <v>0</v>
      </c>
      <c r="E298" s="55">
        <v>0</v>
      </c>
      <c r="F298" s="55">
        <v>0</v>
      </c>
      <c r="G298" s="55">
        <v>0</v>
      </c>
      <c r="H298" s="189" t="s">
        <v>14</v>
      </c>
      <c r="I298" s="282"/>
    </row>
    <row r="299" spans="1:9" s="67" customFormat="1" ht="15.75">
      <c r="A299" s="125"/>
      <c r="B299" s="188" t="s">
        <v>11</v>
      </c>
      <c r="C299" s="142">
        <v>0</v>
      </c>
      <c r="D299" s="142">
        <v>0</v>
      </c>
      <c r="E299" s="142">
        <v>0</v>
      </c>
      <c r="F299" s="142">
        <v>0</v>
      </c>
      <c r="G299" s="189">
        <v>0</v>
      </c>
      <c r="H299" s="169" t="s">
        <v>14</v>
      </c>
      <c r="I299" s="282"/>
    </row>
    <row r="300" spans="1:9" s="67" customFormat="1" ht="15.75">
      <c r="A300" s="125"/>
      <c r="B300" s="188" t="s">
        <v>12</v>
      </c>
      <c r="C300" s="142">
        <v>0</v>
      </c>
      <c r="D300" s="142">
        <v>0</v>
      </c>
      <c r="E300" s="142">
        <v>0</v>
      </c>
      <c r="F300" s="142">
        <v>0</v>
      </c>
      <c r="G300" s="189">
        <v>0</v>
      </c>
      <c r="H300" s="169" t="s">
        <v>14</v>
      </c>
      <c r="I300" s="283"/>
    </row>
    <row r="301" spans="1:9" s="31" customFormat="1" ht="31.5">
      <c r="A301" s="27" t="s">
        <v>105</v>
      </c>
      <c r="B301" s="28" t="s">
        <v>106</v>
      </c>
      <c r="C301" s="29">
        <f>C302+C327+C315</f>
        <v>64609.560000000005</v>
      </c>
      <c r="D301" s="29">
        <f>D302+D327+D315</f>
        <v>60846.66</v>
      </c>
      <c r="E301" s="29">
        <f>E302+E327+E315</f>
        <v>20506.079999999998</v>
      </c>
      <c r="F301" s="29">
        <f>F302+F327+F315</f>
        <v>20473.099999999999</v>
      </c>
      <c r="G301" s="29">
        <f>G302+G327+G315</f>
        <v>20473.099999999999</v>
      </c>
      <c r="H301" s="29">
        <f>G301/C301*100</f>
        <v>31.687415918015844</v>
      </c>
      <c r="I301" s="193"/>
    </row>
    <row r="302" spans="1:9" s="102" customFormat="1" ht="31.5">
      <c r="A302" s="149" t="s">
        <v>107</v>
      </c>
      <c r="B302" s="194" t="s">
        <v>108</v>
      </c>
      <c r="C302" s="195">
        <f>SUM(C304:C306)</f>
        <v>63767.58</v>
      </c>
      <c r="D302" s="195">
        <f>SUM(D304:D306)</f>
        <v>60813.68</v>
      </c>
      <c r="E302" s="195">
        <f>SUM(E304:E306)</f>
        <v>20473.099999999999</v>
      </c>
      <c r="F302" s="195">
        <f>SUM(F304:F306)</f>
        <v>20473.099999999999</v>
      </c>
      <c r="G302" s="195">
        <f>SUM(G304:G306)</f>
        <v>20473.099999999999</v>
      </c>
      <c r="H302" s="195">
        <f>G302/C302*100</f>
        <v>32.105813016583028</v>
      </c>
      <c r="I302" s="196"/>
    </row>
    <row r="303" spans="1:9" s="67" customFormat="1" ht="31.5">
      <c r="A303" s="44"/>
      <c r="B303" s="197" t="s">
        <v>109</v>
      </c>
      <c r="C303" s="46"/>
      <c r="D303" s="46"/>
      <c r="E303" s="46"/>
      <c r="F303" s="46"/>
      <c r="G303" s="46"/>
      <c r="H303" s="46"/>
      <c r="I303" s="278" t="s">
        <v>110</v>
      </c>
    </row>
    <row r="304" spans="1:9" s="67" customFormat="1" ht="15.75">
      <c r="A304" s="121"/>
      <c r="B304" s="116" t="s">
        <v>10</v>
      </c>
      <c r="C304" s="50">
        <f t="shared" ref="C304:G305" si="33">C308+C312</f>
        <v>33554.58</v>
      </c>
      <c r="D304" s="50">
        <f t="shared" si="33"/>
        <v>33554.58</v>
      </c>
      <c r="E304" s="50">
        <f t="shared" si="33"/>
        <v>8509.6</v>
      </c>
      <c r="F304" s="50">
        <f t="shared" si="33"/>
        <v>8509.6</v>
      </c>
      <c r="G304" s="50">
        <f t="shared" si="33"/>
        <v>8509.6</v>
      </c>
      <c r="H304" s="50">
        <f>G304/C304*100</f>
        <v>25.360472400488991</v>
      </c>
      <c r="I304" s="279"/>
    </row>
    <row r="305" spans="1:9" s="67" customFormat="1" ht="15.75">
      <c r="A305" s="121"/>
      <c r="B305" s="116" t="s">
        <v>11</v>
      </c>
      <c r="C305" s="50">
        <f>C309+C313</f>
        <v>30213</v>
      </c>
      <c r="D305" s="50">
        <f t="shared" si="33"/>
        <v>27259.1</v>
      </c>
      <c r="E305" s="50">
        <f t="shared" si="33"/>
        <v>11963.5</v>
      </c>
      <c r="F305" s="50">
        <f t="shared" si="33"/>
        <v>11963.5</v>
      </c>
      <c r="G305" s="50">
        <f t="shared" si="33"/>
        <v>11963.5</v>
      </c>
      <c r="H305" s="50">
        <f>G305/C305*100</f>
        <v>39.597193261178965</v>
      </c>
      <c r="I305" s="279"/>
    </row>
    <row r="306" spans="1:9" s="67" customFormat="1" ht="15.75">
      <c r="A306" s="121"/>
      <c r="B306" s="116" t="s">
        <v>12</v>
      </c>
      <c r="C306" s="50">
        <f>C310+C314</f>
        <v>0</v>
      </c>
      <c r="D306" s="50">
        <f>D310+D314</f>
        <v>0</v>
      </c>
      <c r="E306" s="50">
        <f>E310+E314</f>
        <v>0</v>
      </c>
      <c r="F306" s="50">
        <f>F310+F314</f>
        <v>0</v>
      </c>
      <c r="G306" s="50">
        <f>G310+G314</f>
        <v>0</v>
      </c>
      <c r="H306" s="50" t="s">
        <v>14</v>
      </c>
      <c r="I306" s="279"/>
    </row>
    <row r="307" spans="1:9" s="67" customFormat="1" ht="15.75">
      <c r="A307" s="121"/>
      <c r="B307" s="146" t="s">
        <v>13</v>
      </c>
      <c r="C307" s="47">
        <f>C308+C309+C310</f>
        <v>0</v>
      </c>
      <c r="D307" s="47">
        <f>D308+D309+D310</f>
        <v>0</v>
      </c>
      <c r="E307" s="47">
        <f>E308+E309+E310</f>
        <v>0</v>
      </c>
      <c r="F307" s="47">
        <f>F308+F309+F310</f>
        <v>0</v>
      </c>
      <c r="G307" s="47">
        <f>G308+G309+G310</f>
        <v>0</v>
      </c>
      <c r="H307" s="47" t="s">
        <v>14</v>
      </c>
      <c r="I307" s="279"/>
    </row>
    <row r="308" spans="1:9" s="67" customFormat="1" ht="15.75">
      <c r="A308" s="121"/>
      <c r="B308" s="116" t="s">
        <v>10</v>
      </c>
      <c r="C308" s="50">
        <v>0</v>
      </c>
      <c r="D308" s="50">
        <v>0</v>
      </c>
      <c r="E308" s="50">
        <v>0</v>
      </c>
      <c r="F308" s="50">
        <v>0</v>
      </c>
      <c r="G308" s="50">
        <v>0</v>
      </c>
      <c r="H308" s="50" t="s">
        <v>14</v>
      </c>
      <c r="I308" s="279"/>
    </row>
    <row r="309" spans="1:9" s="67" customFormat="1" ht="15.75">
      <c r="A309" s="121"/>
      <c r="B309" s="116" t="s">
        <v>11</v>
      </c>
      <c r="C309" s="50">
        <v>0</v>
      </c>
      <c r="D309" s="50">
        <v>0</v>
      </c>
      <c r="E309" s="50">
        <v>0</v>
      </c>
      <c r="F309" s="50">
        <v>0</v>
      </c>
      <c r="G309" s="50">
        <v>0</v>
      </c>
      <c r="H309" s="50" t="s">
        <v>14</v>
      </c>
      <c r="I309" s="279"/>
    </row>
    <row r="310" spans="1:9" s="67" customFormat="1" ht="15.75">
      <c r="A310" s="121"/>
      <c r="B310" s="116" t="s">
        <v>12</v>
      </c>
      <c r="C310" s="50">
        <v>0</v>
      </c>
      <c r="D310" s="50">
        <v>0</v>
      </c>
      <c r="E310" s="50">
        <v>0</v>
      </c>
      <c r="F310" s="50">
        <v>0</v>
      </c>
      <c r="G310" s="50">
        <v>0</v>
      </c>
      <c r="H310" s="50" t="s">
        <v>14</v>
      </c>
      <c r="I310" s="279"/>
    </row>
    <row r="311" spans="1:9" s="67" customFormat="1" ht="15.75">
      <c r="A311" s="121"/>
      <c r="B311" s="148" t="s">
        <v>15</v>
      </c>
      <c r="C311" s="47">
        <f>C312+C313+C314</f>
        <v>63767.58</v>
      </c>
      <c r="D311" s="47">
        <f>D312+D313+D314</f>
        <v>60813.68</v>
      </c>
      <c r="E311" s="47">
        <f>E312+E313+E314</f>
        <v>20473.099999999999</v>
      </c>
      <c r="F311" s="47">
        <f>F312+F313+F314</f>
        <v>20473.099999999999</v>
      </c>
      <c r="G311" s="47">
        <f>G312+G313+G314</f>
        <v>20473.099999999999</v>
      </c>
      <c r="H311" s="47">
        <f>G311/C311*100</f>
        <v>32.105813016583028</v>
      </c>
      <c r="I311" s="279"/>
    </row>
    <row r="312" spans="1:9" s="67" customFormat="1" ht="15.75">
      <c r="A312" s="121"/>
      <c r="B312" s="116" t="s">
        <v>10</v>
      </c>
      <c r="C312" s="198">
        <v>33554.58</v>
      </c>
      <c r="D312" s="198">
        <v>33554.58</v>
      </c>
      <c r="E312" s="198">
        <v>8509.6</v>
      </c>
      <c r="F312" s="198">
        <v>8509.6</v>
      </c>
      <c r="G312" s="198">
        <v>8509.6</v>
      </c>
      <c r="H312" s="50">
        <f>G312/C312*100</f>
        <v>25.360472400488991</v>
      </c>
      <c r="I312" s="279"/>
    </row>
    <row r="313" spans="1:9" s="67" customFormat="1" ht="15.75">
      <c r="A313" s="121"/>
      <c r="B313" s="116" t="s">
        <v>11</v>
      </c>
      <c r="C313" s="198">
        <v>30213</v>
      </c>
      <c r="D313" s="198">
        <v>27259.1</v>
      </c>
      <c r="E313" s="199">
        <v>11963.5</v>
      </c>
      <c r="F313" s="199">
        <v>11963.5</v>
      </c>
      <c r="G313" s="199">
        <v>11963.5</v>
      </c>
      <c r="H313" s="50">
        <f>G313/C313*100</f>
        <v>39.597193261178965</v>
      </c>
      <c r="I313" s="279"/>
    </row>
    <row r="314" spans="1:9" s="67" customFormat="1" ht="15.75">
      <c r="A314" s="163"/>
      <c r="B314" s="200" t="s">
        <v>12</v>
      </c>
      <c r="C314" s="145">
        <v>0</v>
      </c>
      <c r="D314" s="145">
        <v>0</v>
      </c>
      <c r="E314" s="145">
        <v>0</v>
      </c>
      <c r="F314" s="145">
        <v>0</v>
      </c>
      <c r="G314" s="145">
        <v>0</v>
      </c>
      <c r="H314" s="201" t="s">
        <v>14</v>
      </c>
      <c r="I314" s="280"/>
    </row>
    <row r="315" spans="1:9" s="102" customFormat="1" ht="15.75">
      <c r="A315" s="149" t="s">
        <v>111</v>
      </c>
      <c r="B315" s="173" t="s">
        <v>112</v>
      </c>
      <c r="C315" s="195">
        <f>SUM(C316:C318)</f>
        <v>809</v>
      </c>
      <c r="D315" s="195">
        <f>SUM(D316:D318)</f>
        <v>0</v>
      </c>
      <c r="E315" s="195">
        <f>SUM(E316:E318)</f>
        <v>0</v>
      </c>
      <c r="F315" s="195">
        <f>SUM(F316:F318)</f>
        <v>0</v>
      </c>
      <c r="G315" s="195">
        <f>SUM(G316:G318)</f>
        <v>0</v>
      </c>
      <c r="H315" s="99">
        <f>G315/C315*100</f>
        <v>0</v>
      </c>
      <c r="I315" s="196"/>
    </row>
    <row r="316" spans="1:9" s="67" customFormat="1" ht="15.75">
      <c r="A316" s="121"/>
      <c r="B316" s="202" t="s">
        <v>10</v>
      </c>
      <c r="C316" s="50">
        <f t="shared" ref="C316:G317" si="34">C320+C324</f>
        <v>279.10000000000002</v>
      </c>
      <c r="D316" s="50">
        <f t="shared" si="34"/>
        <v>0</v>
      </c>
      <c r="E316" s="50">
        <f t="shared" si="34"/>
        <v>0</v>
      </c>
      <c r="F316" s="50">
        <f t="shared" si="34"/>
        <v>0</v>
      </c>
      <c r="G316" s="50">
        <f t="shared" si="34"/>
        <v>0</v>
      </c>
      <c r="H316" s="50">
        <f>G316/C316*100</f>
        <v>0</v>
      </c>
      <c r="I316" s="278" t="s">
        <v>113</v>
      </c>
    </row>
    <row r="317" spans="1:9" s="67" customFormat="1" ht="15.75">
      <c r="A317" s="121"/>
      <c r="B317" s="116" t="s">
        <v>11</v>
      </c>
      <c r="C317" s="50">
        <f>C321+C325</f>
        <v>290.5</v>
      </c>
      <c r="D317" s="50">
        <f t="shared" si="34"/>
        <v>0</v>
      </c>
      <c r="E317" s="50">
        <f t="shared" si="34"/>
        <v>0</v>
      </c>
      <c r="F317" s="50">
        <f t="shared" si="34"/>
        <v>0</v>
      </c>
      <c r="G317" s="50">
        <f t="shared" si="34"/>
        <v>0</v>
      </c>
      <c r="H317" s="50">
        <f>G317/C317*100</f>
        <v>0</v>
      </c>
      <c r="I317" s="279"/>
    </row>
    <row r="318" spans="1:9" s="67" customFormat="1" ht="15.75">
      <c r="A318" s="121"/>
      <c r="B318" s="116" t="s">
        <v>12</v>
      </c>
      <c r="C318" s="50">
        <f>C322+C326</f>
        <v>239.4</v>
      </c>
      <c r="D318" s="50">
        <f>D322+D326</f>
        <v>0</v>
      </c>
      <c r="E318" s="50">
        <f>E322+E326</f>
        <v>0</v>
      </c>
      <c r="F318" s="50">
        <f>F322+F326</f>
        <v>0</v>
      </c>
      <c r="G318" s="50">
        <f>G322+G326</f>
        <v>0</v>
      </c>
      <c r="H318" s="50">
        <f>G318/C318*100</f>
        <v>0</v>
      </c>
      <c r="I318" s="279"/>
    </row>
    <row r="319" spans="1:9" s="67" customFormat="1" ht="15.75">
      <c r="A319" s="121"/>
      <c r="B319" s="146" t="s">
        <v>13</v>
      </c>
      <c r="C319" s="47">
        <f>C320+C321+C322</f>
        <v>0</v>
      </c>
      <c r="D319" s="47">
        <f>D320+D321+D322</f>
        <v>0</v>
      </c>
      <c r="E319" s="47">
        <f>E320+E321+E322</f>
        <v>0</v>
      </c>
      <c r="F319" s="47">
        <f>F320+F321+F322</f>
        <v>0</v>
      </c>
      <c r="G319" s="47">
        <f>G320+G321+G322</f>
        <v>0</v>
      </c>
      <c r="H319" s="47" t="s">
        <v>14</v>
      </c>
      <c r="I319" s="279"/>
    </row>
    <row r="320" spans="1:9" s="67" customFormat="1" ht="15.75">
      <c r="A320" s="121"/>
      <c r="B320" s="116" t="s">
        <v>10</v>
      </c>
      <c r="C320" s="50">
        <v>0</v>
      </c>
      <c r="D320" s="50">
        <v>0</v>
      </c>
      <c r="E320" s="50">
        <v>0</v>
      </c>
      <c r="F320" s="50">
        <v>0</v>
      </c>
      <c r="G320" s="50">
        <v>0</v>
      </c>
      <c r="H320" s="50" t="s">
        <v>14</v>
      </c>
      <c r="I320" s="279"/>
    </row>
    <row r="321" spans="1:9" s="67" customFormat="1" ht="15.75">
      <c r="A321" s="121"/>
      <c r="B321" s="116" t="s">
        <v>11</v>
      </c>
      <c r="C321" s="50">
        <v>0</v>
      </c>
      <c r="D321" s="50">
        <v>0</v>
      </c>
      <c r="E321" s="50">
        <v>0</v>
      </c>
      <c r="F321" s="50">
        <v>0</v>
      </c>
      <c r="G321" s="50">
        <v>0</v>
      </c>
      <c r="H321" s="50" t="s">
        <v>14</v>
      </c>
      <c r="I321" s="279"/>
    </row>
    <row r="322" spans="1:9" s="67" customFormat="1" ht="15.75">
      <c r="A322" s="121"/>
      <c r="B322" s="116" t="s">
        <v>12</v>
      </c>
      <c r="C322" s="50">
        <v>0</v>
      </c>
      <c r="D322" s="50">
        <v>0</v>
      </c>
      <c r="E322" s="50">
        <v>0</v>
      </c>
      <c r="F322" s="50">
        <v>0</v>
      </c>
      <c r="G322" s="50">
        <v>0</v>
      </c>
      <c r="H322" s="50" t="s">
        <v>14</v>
      </c>
      <c r="I322" s="279"/>
    </row>
    <row r="323" spans="1:9" s="67" customFormat="1" ht="15.75">
      <c r="A323" s="121"/>
      <c r="B323" s="148" t="s">
        <v>15</v>
      </c>
      <c r="C323" s="47">
        <f>C324+C325+C326</f>
        <v>809</v>
      </c>
      <c r="D323" s="47">
        <f>D324+D325+D326</f>
        <v>0</v>
      </c>
      <c r="E323" s="47">
        <f>E324+E325+E326</f>
        <v>0</v>
      </c>
      <c r="F323" s="47">
        <f>F324+F325+F326</f>
        <v>0</v>
      </c>
      <c r="G323" s="47">
        <f>G324+G325+G326</f>
        <v>0</v>
      </c>
      <c r="H323" s="47">
        <f>G323/C323*100</f>
        <v>0</v>
      </c>
      <c r="I323" s="279"/>
    </row>
    <row r="324" spans="1:9" s="67" customFormat="1" ht="15.75">
      <c r="A324" s="121"/>
      <c r="B324" s="116" t="s">
        <v>10</v>
      </c>
      <c r="C324" s="203">
        <v>279.10000000000002</v>
      </c>
      <c r="D324" s="203">
        <v>0</v>
      </c>
      <c r="E324" s="203">
        <v>0</v>
      </c>
      <c r="F324" s="203">
        <v>0</v>
      </c>
      <c r="G324" s="203">
        <v>0</v>
      </c>
      <c r="H324" s="50">
        <f>G324/C324*100</f>
        <v>0</v>
      </c>
      <c r="I324" s="279"/>
    </row>
    <row r="325" spans="1:9" s="67" customFormat="1" ht="15.75">
      <c r="A325" s="121"/>
      <c r="B325" s="116" t="s">
        <v>11</v>
      </c>
      <c r="C325" s="203">
        <v>290.5</v>
      </c>
      <c r="D325" s="203">
        <v>0</v>
      </c>
      <c r="E325" s="203">
        <v>0</v>
      </c>
      <c r="F325" s="203">
        <v>0</v>
      </c>
      <c r="G325" s="203">
        <v>0</v>
      </c>
      <c r="H325" s="50">
        <f>G325/C325*100</f>
        <v>0</v>
      </c>
      <c r="I325" s="279"/>
    </row>
    <row r="326" spans="1:9" s="67" customFormat="1" ht="15.75">
      <c r="A326" s="121"/>
      <c r="B326" s="116" t="s">
        <v>12</v>
      </c>
      <c r="C326" s="203">
        <v>239.4</v>
      </c>
      <c r="D326" s="145">
        <v>0</v>
      </c>
      <c r="E326" s="145">
        <v>0</v>
      </c>
      <c r="F326" s="145">
        <v>0</v>
      </c>
      <c r="G326" s="145">
        <v>0</v>
      </c>
      <c r="H326" s="50">
        <f>G326/C326*100</f>
        <v>0</v>
      </c>
      <c r="I326" s="280"/>
    </row>
    <row r="327" spans="1:9" s="179" customFormat="1" ht="47.25">
      <c r="A327" s="159" t="s">
        <v>114</v>
      </c>
      <c r="B327" s="204" t="s">
        <v>115</v>
      </c>
      <c r="C327" s="205">
        <f>SUM(C329:C331)</f>
        <v>32.979999999999997</v>
      </c>
      <c r="D327" s="205">
        <f>SUM(D329:D331)</f>
        <v>32.979999999999997</v>
      </c>
      <c r="E327" s="205">
        <f>SUM(E329:E331)</f>
        <v>32.979999999999997</v>
      </c>
      <c r="F327" s="205">
        <f>SUM(F329:F331)</f>
        <v>0</v>
      </c>
      <c r="G327" s="205">
        <f>SUM(G329:G331)</f>
        <v>0</v>
      </c>
      <c r="H327" s="205">
        <f>G327/C327*100</f>
        <v>0</v>
      </c>
      <c r="I327" s="206"/>
    </row>
    <row r="328" spans="1:9" ht="31.5">
      <c r="A328" s="125"/>
      <c r="B328" s="185" t="s">
        <v>116</v>
      </c>
      <c r="C328" s="186"/>
      <c r="D328" s="186"/>
      <c r="E328" s="186"/>
      <c r="F328" s="186"/>
      <c r="G328" s="187"/>
      <c r="H328" s="169"/>
      <c r="I328" s="281" t="s">
        <v>117</v>
      </c>
    </row>
    <row r="329" spans="1:9" ht="15.75" customHeight="1">
      <c r="A329" s="125"/>
      <c r="B329" s="188" t="s">
        <v>10</v>
      </c>
      <c r="C329" s="142">
        <f t="shared" ref="C329:G331" si="35">C333+C337</f>
        <v>32.979999999999997</v>
      </c>
      <c r="D329" s="142">
        <f t="shared" si="35"/>
        <v>32.979999999999997</v>
      </c>
      <c r="E329" s="142">
        <f t="shared" si="35"/>
        <v>32.979999999999997</v>
      </c>
      <c r="F329" s="142">
        <f t="shared" si="35"/>
        <v>0</v>
      </c>
      <c r="G329" s="189">
        <f t="shared" si="35"/>
        <v>0</v>
      </c>
      <c r="H329" s="189">
        <f>G329/C329*100</f>
        <v>0</v>
      </c>
      <c r="I329" s="282"/>
    </row>
    <row r="330" spans="1:9" ht="15.75">
      <c r="A330" s="125"/>
      <c r="B330" s="188" t="s">
        <v>11</v>
      </c>
      <c r="C330" s="142">
        <f t="shared" si="35"/>
        <v>0</v>
      </c>
      <c r="D330" s="142">
        <f t="shared" si="35"/>
        <v>0</v>
      </c>
      <c r="E330" s="142">
        <f t="shared" si="35"/>
        <v>0</v>
      </c>
      <c r="F330" s="142">
        <f t="shared" si="35"/>
        <v>0</v>
      </c>
      <c r="G330" s="189">
        <f t="shared" si="35"/>
        <v>0</v>
      </c>
      <c r="H330" s="169" t="s">
        <v>14</v>
      </c>
      <c r="I330" s="282"/>
    </row>
    <row r="331" spans="1:9" ht="15.75">
      <c r="A331" s="125"/>
      <c r="B331" s="188" t="s">
        <v>12</v>
      </c>
      <c r="C331" s="142">
        <f t="shared" si="35"/>
        <v>0</v>
      </c>
      <c r="D331" s="142">
        <f t="shared" si="35"/>
        <v>0</v>
      </c>
      <c r="E331" s="142">
        <f t="shared" si="35"/>
        <v>0</v>
      </c>
      <c r="F331" s="142">
        <f t="shared" si="35"/>
        <v>0</v>
      </c>
      <c r="G331" s="189">
        <f t="shared" si="35"/>
        <v>0</v>
      </c>
      <c r="H331" s="169" t="s">
        <v>14</v>
      </c>
      <c r="I331" s="282"/>
    </row>
    <row r="332" spans="1:9" ht="15.75">
      <c r="A332" s="125"/>
      <c r="B332" s="190" t="s">
        <v>13</v>
      </c>
      <c r="C332" s="172">
        <f>SUM(C333:C335)</f>
        <v>0</v>
      </c>
      <c r="D332" s="172">
        <f>SUM(D333:D335)</f>
        <v>0</v>
      </c>
      <c r="E332" s="172">
        <f>SUM(E333:E335)</f>
        <v>0</v>
      </c>
      <c r="F332" s="172">
        <f>SUM(F333:F335)</f>
        <v>0</v>
      </c>
      <c r="G332" s="169">
        <f>SUM(G333:G335)</f>
        <v>0</v>
      </c>
      <c r="H332" s="169" t="s">
        <v>14</v>
      </c>
      <c r="I332" s="282"/>
    </row>
    <row r="333" spans="1:9" ht="15.75">
      <c r="A333" s="125"/>
      <c r="B333" s="188" t="s">
        <v>10</v>
      </c>
      <c r="C333" s="142">
        <v>0</v>
      </c>
      <c r="D333" s="142">
        <v>0</v>
      </c>
      <c r="E333" s="142">
        <v>0</v>
      </c>
      <c r="F333" s="142">
        <v>0</v>
      </c>
      <c r="G333" s="142">
        <v>0</v>
      </c>
      <c r="H333" s="169" t="s">
        <v>14</v>
      </c>
      <c r="I333" s="282"/>
    </row>
    <row r="334" spans="1:9" ht="15.75">
      <c r="A334" s="125"/>
      <c r="B334" s="188" t="s">
        <v>11</v>
      </c>
      <c r="C334" s="142">
        <v>0</v>
      </c>
      <c r="D334" s="142">
        <v>0</v>
      </c>
      <c r="E334" s="142">
        <v>0</v>
      </c>
      <c r="F334" s="142">
        <v>0</v>
      </c>
      <c r="G334" s="189">
        <v>0</v>
      </c>
      <c r="H334" s="169" t="s">
        <v>14</v>
      </c>
      <c r="I334" s="282"/>
    </row>
    <row r="335" spans="1:9" ht="15.75">
      <c r="A335" s="125"/>
      <c r="B335" s="188" t="s">
        <v>12</v>
      </c>
      <c r="C335" s="142">
        <v>0</v>
      </c>
      <c r="D335" s="142">
        <v>0</v>
      </c>
      <c r="E335" s="142">
        <v>0</v>
      </c>
      <c r="F335" s="142">
        <v>0</v>
      </c>
      <c r="G335" s="189">
        <v>0</v>
      </c>
      <c r="H335" s="169" t="s">
        <v>14</v>
      </c>
      <c r="I335" s="282"/>
    </row>
    <row r="336" spans="1:9" ht="15.75">
      <c r="A336" s="125"/>
      <c r="B336" s="192" t="s">
        <v>104</v>
      </c>
      <c r="C336" s="172">
        <f>SUM(C337:C339)</f>
        <v>32.979999999999997</v>
      </c>
      <c r="D336" s="172">
        <f>SUM(D337:D339)</f>
        <v>32.979999999999997</v>
      </c>
      <c r="E336" s="172">
        <f>SUM(E337:E339)</f>
        <v>32.979999999999997</v>
      </c>
      <c r="F336" s="172">
        <f>SUM(F337:F339)</f>
        <v>0</v>
      </c>
      <c r="G336" s="169">
        <f>SUM(G337:G339)</f>
        <v>0</v>
      </c>
      <c r="H336" s="169">
        <f>G336/C336*100</f>
        <v>0</v>
      </c>
      <c r="I336" s="282"/>
    </row>
    <row r="337" spans="1:9" ht="15.75">
      <c r="A337" s="125"/>
      <c r="B337" s="188" t="s">
        <v>10</v>
      </c>
      <c r="C337" s="142">
        <v>32.979999999999997</v>
      </c>
      <c r="D337" s="142">
        <v>32.979999999999997</v>
      </c>
      <c r="E337" s="142">
        <v>32.979999999999997</v>
      </c>
      <c r="F337" s="142">
        <v>0</v>
      </c>
      <c r="G337" s="142">
        <v>0</v>
      </c>
      <c r="H337" s="169">
        <f>G337/C337*100</f>
        <v>0</v>
      </c>
      <c r="I337" s="282"/>
    </row>
    <row r="338" spans="1:9" ht="15.75">
      <c r="A338" s="125"/>
      <c r="B338" s="188" t="s">
        <v>11</v>
      </c>
      <c r="C338" s="142">
        <v>0</v>
      </c>
      <c r="D338" s="142">
        <v>0</v>
      </c>
      <c r="E338" s="142">
        <v>0</v>
      </c>
      <c r="F338" s="142">
        <v>0</v>
      </c>
      <c r="G338" s="189">
        <v>0</v>
      </c>
      <c r="H338" s="169" t="s">
        <v>14</v>
      </c>
      <c r="I338" s="282"/>
    </row>
    <row r="339" spans="1:9" ht="15.75">
      <c r="A339" s="125"/>
      <c r="B339" s="188" t="s">
        <v>12</v>
      </c>
      <c r="C339" s="142">
        <v>0</v>
      </c>
      <c r="D339" s="142">
        <v>0</v>
      </c>
      <c r="E339" s="142">
        <v>0</v>
      </c>
      <c r="F339" s="142">
        <v>0</v>
      </c>
      <c r="G339" s="189">
        <v>0</v>
      </c>
      <c r="H339" s="169" t="s">
        <v>14</v>
      </c>
      <c r="I339" s="283"/>
    </row>
    <row r="340" spans="1:9" s="31" customFormat="1" ht="15.75">
      <c r="A340" s="27" t="s">
        <v>118</v>
      </c>
      <c r="B340" s="28" t="s">
        <v>119</v>
      </c>
      <c r="C340" s="29">
        <f>SUM(C342:C344)</f>
        <v>8476.4</v>
      </c>
      <c r="D340" s="29">
        <f>SUM(D342:D344)</f>
        <v>8476.4</v>
      </c>
      <c r="E340" s="29">
        <f>SUM(E342:E344)</f>
        <v>0</v>
      </c>
      <c r="F340" s="29">
        <f>SUM(F342:F344)</f>
        <v>0</v>
      </c>
      <c r="G340" s="29">
        <f>SUM(G342:G344)</f>
        <v>0</v>
      </c>
      <c r="H340" s="29">
        <f>G340/C340*100</f>
        <v>0</v>
      </c>
      <c r="I340" s="184"/>
    </row>
    <row r="341" spans="1:9" ht="31.5">
      <c r="A341" s="125"/>
      <c r="B341" s="185" t="s">
        <v>120</v>
      </c>
      <c r="C341" s="186"/>
      <c r="D341" s="186"/>
      <c r="E341" s="186"/>
      <c r="F341" s="186"/>
      <c r="G341" s="187"/>
      <c r="H341" s="169"/>
      <c r="I341" s="281" t="s">
        <v>121</v>
      </c>
    </row>
    <row r="342" spans="1:9" ht="15.75">
      <c r="A342" s="125"/>
      <c r="B342" s="188" t="s">
        <v>10</v>
      </c>
      <c r="C342" s="142">
        <f t="shared" ref="C342:G344" si="36">C346+C350</f>
        <v>6018.2</v>
      </c>
      <c r="D342" s="142">
        <f t="shared" si="36"/>
        <v>6018.2</v>
      </c>
      <c r="E342" s="142">
        <f t="shared" si="36"/>
        <v>0</v>
      </c>
      <c r="F342" s="142">
        <f t="shared" si="36"/>
        <v>0</v>
      </c>
      <c r="G342" s="189">
        <f t="shared" si="36"/>
        <v>0</v>
      </c>
      <c r="H342" s="189">
        <f>G342/C342*100</f>
        <v>0</v>
      </c>
      <c r="I342" s="282"/>
    </row>
    <row r="343" spans="1:9" ht="15.75">
      <c r="A343" s="125"/>
      <c r="B343" s="188" t="s">
        <v>11</v>
      </c>
      <c r="C343" s="142">
        <f t="shared" si="36"/>
        <v>2458.1999999999998</v>
      </c>
      <c r="D343" s="142">
        <f t="shared" si="36"/>
        <v>2458.1999999999998</v>
      </c>
      <c r="E343" s="142">
        <f t="shared" si="36"/>
        <v>0</v>
      </c>
      <c r="F343" s="142">
        <f t="shared" si="36"/>
        <v>0</v>
      </c>
      <c r="G343" s="189">
        <f t="shared" si="36"/>
        <v>0</v>
      </c>
      <c r="H343" s="169" t="s">
        <v>14</v>
      </c>
      <c r="I343" s="282"/>
    </row>
    <row r="344" spans="1:9" ht="15.75">
      <c r="A344" s="125"/>
      <c r="B344" s="188" t="s">
        <v>12</v>
      </c>
      <c r="C344" s="142">
        <f t="shared" si="36"/>
        <v>0</v>
      </c>
      <c r="D344" s="142">
        <f t="shared" si="36"/>
        <v>0</v>
      </c>
      <c r="E344" s="142">
        <f t="shared" si="36"/>
        <v>0</v>
      </c>
      <c r="F344" s="142">
        <f t="shared" si="36"/>
        <v>0</v>
      </c>
      <c r="G344" s="189">
        <f t="shared" si="36"/>
        <v>0</v>
      </c>
      <c r="H344" s="169" t="s">
        <v>14</v>
      </c>
      <c r="I344" s="282"/>
    </row>
    <row r="345" spans="1:9" ht="15.75">
      <c r="A345" s="125"/>
      <c r="B345" s="190" t="s">
        <v>13</v>
      </c>
      <c r="C345" s="172">
        <f>SUM(C346:C348)</f>
        <v>0</v>
      </c>
      <c r="D345" s="172">
        <f>SUM(D346:D348)</f>
        <v>0</v>
      </c>
      <c r="E345" s="172">
        <f>SUM(E346:E348)</f>
        <v>0</v>
      </c>
      <c r="F345" s="172">
        <f>SUM(F346:F348)</f>
        <v>0</v>
      </c>
      <c r="G345" s="169">
        <f>SUM(G346:G348)</f>
        <v>0</v>
      </c>
      <c r="H345" s="169" t="s">
        <v>14</v>
      </c>
      <c r="I345" s="282"/>
    </row>
    <row r="346" spans="1:9" ht="15.75">
      <c r="A346" s="125"/>
      <c r="B346" s="188" t="s">
        <v>10</v>
      </c>
      <c r="C346" s="142">
        <v>0</v>
      </c>
      <c r="D346" s="142">
        <v>0</v>
      </c>
      <c r="E346" s="142">
        <v>0</v>
      </c>
      <c r="F346" s="142">
        <v>0</v>
      </c>
      <c r="G346" s="142">
        <v>0</v>
      </c>
      <c r="H346" s="169" t="s">
        <v>14</v>
      </c>
      <c r="I346" s="282"/>
    </row>
    <row r="347" spans="1:9" ht="15.75">
      <c r="A347" s="125"/>
      <c r="B347" s="188" t="s">
        <v>11</v>
      </c>
      <c r="C347" s="142">
        <v>0</v>
      </c>
      <c r="D347" s="142">
        <v>0</v>
      </c>
      <c r="E347" s="142">
        <v>0</v>
      </c>
      <c r="F347" s="142">
        <v>0</v>
      </c>
      <c r="G347" s="189">
        <v>0</v>
      </c>
      <c r="H347" s="169" t="s">
        <v>14</v>
      </c>
      <c r="I347" s="282"/>
    </row>
    <row r="348" spans="1:9" ht="15.75">
      <c r="A348" s="125"/>
      <c r="B348" s="188" t="s">
        <v>12</v>
      </c>
      <c r="C348" s="142">
        <v>0</v>
      </c>
      <c r="D348" s="142">
        <v>0</v>
      </c>
      <c r="E348" s="142">
        <v>0</v>
      </c>
      <c r="F348" s="142">
        <v>0</v>
      </c>
      <c r="G348" s="189">
        <v>0</v>
      </c>
      <c r="H348" s="169" t="s">
        <v>14</v>
      </c>
      <c r="I348" s="282"/>
    </row>
    <row r="349" spans="1:9" ht="15.75">
      <c r="A349" s="125"/>
      <c r="B349" s="192" t="s">
        <v>104</v>
      </c>
      <c r="C349" s="172">
        <f>SUM(C350:C352)</f>
        <v>8476.4</v>
      </c>
      <c r="D349" s="172">
        <f>SUM(D350:D352)</f>
        <v>8476.4</v>
      </c>
      <c r="E349" s="172">
        <f>SUM(E350:E352)</f>
        <v>0</v>
      </c>
      <c r="F349" s="172">
        <f>SUM(F350:F352)</f>
        <v>0</v>
      </c>
      <c r="G349" s="169">
        <f>SUM(G350:G352)</f>
        <v>0</v>
      </c>
      <c r="H349" s="169">
        <f>G349/C349*100</f>
        <v>0</v>
      </c>
      <c r="I349" s="282"/>
    </row>
    <row r="350" spans="1:9" ht="15.75">
      <c r="A350" s="125"/>
      <c r="B350" s="188" t="s">
        <v>10</v>
      </c>
      <c r="C350" s="55">
        <v>6018.2</v>
      </c>
      <c r="D350" s="55">
        <v>6018.2</v>
      </c>
      <c r="E350" s="55">
        <v>0</v>
      </c>
      <c r="F350" s="55">
        <v>0</v>
      </c>
      <c r="G350" s="55">
        <v>0</v>
      </c>
      <c r="H350" s="189">
        <f>G350/C350*100</f>
        <v>0</v>
      </c>
      <c r="I350" s="282"/>
    </row>
    <row r="351" spans="1:9" ht="15.75">
      <c r="A351" s="125"/>
      <c r="B351" s="188" t="s">
        <v>11</v>
      </c>
      <c r="C351" s="189">
        <v>2458.1999999999998</v>
      </c>
      <c r="D351" s="189">
        <v>2458.1999999999998</v>
      </c>
      <c r="E351" s="189">
        <v>0</v>
      </c>
      <c r="F351" s="142">
        <v>0</v>
      </c>
      <c r="G351" s="189">
        <v>0</v>
      </c>
      <c r="H351" s="169" t="s">
        <v>14</v>
      </c>
      <c r="I351" s="282"/>
    </row>
    <row r="352" spans="1:9" ht="15.75">
      <c r="A352" s="125"/>
      <c r="B352" s="188" t="s">
        <v>12</v>
      </c>
      <c r="C352" s="142">
        <v>0</v>
      </c>
      <c r="D352" s="142">
        <v>0</v>
      </c>
      <c r="E352" s="142">
        <v>0</v>
      </c>
      <c r="F352" s="142">
        <v>0</v>
      </c>
      <c r="G352" s="189">
        <v>0</v>
      </c>
      <c r="H352" s="169" t="s">
        <v>14</v>
      </c>
      <c r="I352" s="283"/>
    </row>
    <row r="353" spans="1:9" s="31" customFormat="1" ht="15.75">
      <c r="A353" s="180" t="s">
        <v>122</v>
      </c>
      <c r="B353" s="207" t="s">
        <v>123</v>
      </c>
      <c r="C353" s="29">
        <f>C357+C383</f>
        <v>5154443.6705</v>
      </c>
      <c r="D353" s="29">
        <f>D357+D383</f>
        <v>5154444.6705</v>
      </c>
      <c r="E353" s="29">
        <f>E357+E383</f>
        <v>3764714.6705</v>
      </c>
      <c r="F353" s="29">
        <f>F357+F383</f>
        <v>317932.59100000001</v>
      </c>
      <c r="G353" s="29">
        <f>G357+G383</f>
        <v>203770.76800000001</v>
      </c>
      <c r="H353" s="29">
        <f>G353/C353*100</f>
        <v>3.9533028397657022</v>
      </c>
      <c r="I353" s="208"/>
    </row>
    <row r="354" spans="1:9" ht="15.75">
      <c r="A354" s="106"/>
      <c r="B354" s="126" t="s">
        <v>10</v>
      </c>
      <c r="C354" s="55">
        <f t="shared" ref="C354:G356" si="37">C360+C372+C386</f>
        <v>5154443.6705</v>
      </c>
      <c r="D354" s="55">
        <f t="shared" si="37"/>
        <v>5154444.6705</v>
      </c>
      <c r="E354" s="55">
        <f t="shared" si="37"/>
        <v>3764714.6705</v>
      </c>
      <c r="F354" s="55">
        <f t="shared" si="37"/>
        <v>317932.59100000001</v>
      </c>
      <c r="G354" s="55">
        <f t="shared" si="37"/>
        <v>203770.76800000001</v>
      </c>
      <c r="H354" s="55">
        <f>G354/C354*100</f>
        <v>3.9533028397657022</v>
      </c>
      <c r="I354" s="209"/>
    </row>
    <row r="355" spans="1:9" ht="15.75">
      <c r="A355" s="106"/>
      <c r="B355" s="126" t="s">
        <v>11</v>
      </c>
      <c r="C355" s="55">
        <f t="shared" si="37"/>
        <v>0</v>
      </c>
      <c r="D355" s="55">
        <f t="shared" si="37"/>
        <v>0</v>
      </c>
      <c r="E355" s="55">
        <f t="shared" si="37"/>
        <v>0</v>
      </c>
      <c r="F355" s="55">
        <f t="shared" si="37"/>
        <v>0</v>
      </c>
      <c r="G355" s="55">
        <f t="shared" si="37"/>
        <v>0</v>
      </c>
      <c r="H355" s="55" t="s">
        <v>14</v>
      </c>
      <c r="I355" s="210"/>
    </row>
    <row r="356" spans="1:9" ht="15.75">
      <c r="A356" s="106"/>
      <c r="B356" s="126" t="s">
        <v>12</v>
      </c>
      <c r="C356" s="55">
        <f t="shared" si="37"/>
        <v>0</v>
      </c>
      <c r="D356" s="55">
        <f t="shared" si="37"/>
        <v>0</v>
      </c>
      <c r="E356" s="55">
        <f t="shared" si="37"/>
        <v>0</v>
      </c>
      <c r="F356" s="55">
        <f t="shared" si="37"/>
        <v>0</v>
      </c>
      <c r="G356" s="55">
        <f t="shared" si="37"/>
        <v>0</v>
      </c>
      <c r="H356" s="54" t="s">
        <v>14</v>
      </c>
      <c r="I356" s="210"/>
    </row>
    <row r="357" spans="1:9" s="102" customFormat="1" ht="15.75">
      <c r="A357" s="97" t="s">
        <v>124</v>
      </c>
      <c r="B357" s="211" t="s">
        <v>125</v>
      </c>
      <c r="C357" s="99">
        <f>C360+C361+C362+C372+C373+C374</f>
        <v>3761495.1705</v>
      </c>
      <c r="D357" s="99">
        <f>D360+D361+D362+D372+D373+D374</f>
        <v>3761496.1705</v>
      </c>
      <c r="E357" s="99">
        <f>E360+E361+E362+E372+E373+E374</f>
        <v>3761497.1705</v>
      </c>
      <c r="F357" s="99">
        <f>F360+F361+F362+F372+F373+F374</f>
        <v>314936.19099999999</v>
      </c>
      <c r="G357" s="99">
        <f>G360+G361+G362+G372+G373+G374</f>
        <v>200553.26800000001</v>
      </c>
      <c r="H357" s="99">
        <f>G357/C357*100</f>
        <v>5.3317433336845497</v>
      </c>
      <c r="I357" s="212"/>
    </row>
    <row r="358" spans="1:9" ht="47.25">
      <c r="A358" s="106"/>
      <c r="B358" s="33" t="s">
        <v>126</v>
      </c>
      <c r="C358" s="34"/>
      <c r="D358" s="34"/>
      <c r="E358" s="34"/>
      <c r="F358" s="34"/>
      <c r="G358" s="34"/>
      <c r="H358" s="35"/>
      <c r="I358" s="289" t="s">
        <v>127</v>
      </c>
    </row>
    <row r="359" spans="1:9" s="67" customFormat="1" ht="47.25">
      <c r="A359" s="213" t="s">
        <v>128</v>
      </c>
      <c r="B359" s="214" t="s">
        <v>129</v>
      </c>
      <c r="C359" s="215"/>
      <c r="D359" s="215"/>
      <c r="E359" s="215"/>
      <c r="F359" s="215"/>
      <c r="G359" s="215"/>
      <c r="H359" s="216"/>
      <c r="I359" s="290"/>
    </row>
    <row r="360" spans="1:9" ht="15.75">
      <c r="A360" s="106"/>
      <c r="B360" s="12" t="s">
        <v>10</v>
      </c>
      <c r="C360" s="36">
        <f>C364+C368</f>
        <v>1334141.9815</v>
      </c>
      <c r="D360" s="36">
        <f>D364+D368</f>
        <v>1334141.9815</v>
      </c>
      <c r="E360" s="36">
        <f>E364+E368</f>
        <v>1334141.9815</v>
      </c>
      <c r="F360" s="36">
        <f>F364+F368</f>
        <v>134172.71900000001</v>
      </c>
      <c r="G360" s="36">
        <f>G364+G368</f>
        <v>74510.490000000005</v>
      </c>
      <c r="H360" s="37">
        <f>G360/C360*100</f>
        <v>5.5848995858916384</v>
      </c>
      <c r="I360" s="290"/>
    </row>
    <row r="361" spans="1:9" ht="15.75">
      <c r="A361" s="106"/>
      <c r="B361" s="12" t="s">
        <v>11</v>
      </c>
      <c r="C361" s="36">
        <f t="shared" ref="C361:G362" si="38">C365+C369</f>
        <v>0</v>
      </c>
      <c r="D361" s="36">
        <f t="shared" si="38"/>
        <v>0</v>
      </c>
      <c r="E361" s="36">
        <f>E365+E369</f>
        <v>0</v>
      </c>
      <c r="F361" s="36">
        <f t="shared" si="38"/>
        <v>0</v>
      </c>
      <c r="G361" s="36">
        <f t="shared" si="38"/>
        <v>0</v>
      </c>
      <c r="H361" s="37" t="s">
        <v>14</v>
      </c>
      <c r="I361" s="290"/>
    </row>
    <row r="362" spans="1:9" ht="15.75">
      <c r="A362" s="106"/>
      <c r="B362" s="12" t="s">
        <v>12</v>
      </c>
      <c r="C362" s="36">
        <f t="shared" si="38"/>
        <v>0</v>
      </c>
      <c r="D362" s="36">
        <f t="shared" si="38"/>
        <v>0</v>
      </c>
      <c r="E362" s="36">
        <f t="shared" si="38"/>
        <v>0</v>
      </c>
      <c r="F362" s="36">
        <f t="shared" si="38"/>
        <v>0</v>
      </c>
      <c r="G362" s="36">
        <f t="shared" si="38"/>
        <v>0</v>
      </c>
      <c r="H362" s="37" t="s">
        <v>14</v>
      </c>
      <c r="I362" s="290"/>
    </row>
    <row r="363" spans="1:9" ht="15.75">
      <c r="A363" s="106"/>
      <c r="B363" s="38" t="s">
        <v>13</v>
      </c>
      <c r="C363" s="39">
        <f>SUM(C364:C366)</f>
        <v>1334070.9909999999</v>
      </c>
      <c r="D363" s="39">
        <f>SUM(D364:D366)</f>
        <v>1334070.9909999999</v>
      </c>
      <c r="E363" s="39">
        <f>SUM(E364:E366)</f>
        <v>1334070.9909999999</v>
      </c>
      <c r="F363" s="39">
        <f>SUM(F364:F366)</f>
        <v>134172.71900000001</v>
      </c>
      <c r="G363" s="39">
        <f>SUM(G364:G366)</f>
        <v>74510.490000000005</v>
      </c>
      <c r="H363" s="40">
        <f>G363/C363*100</f>
        <v>5.5851967775828815</v>
      </c>
      <c r="I363" s="290"/>
    </row>
    <row r="364" spans="1:9" ht="15.75">
      <c r="A364" s="106"/>
      <c r="B364" s="12" t="s">
        <v>10</v>
      </c>
      <c r="C364" s="36">
        <v>1334070.9909999999</v>
      </c>
      <c r="D364" s="36">
        <v>1334070.9909999999</v>
      </c>
      <c r="E364" s="36">
        <v>1334070.9909999999</v>
      </c>
      <c r="F364" s="36">
        <v>134172.71900000001</v>
      </c>
      <c r="G364" s="36">
        <v>74510.490000000005</v>
      </c>
      <c r="H364" s="37">
        <f>G364/C364*100</f>
        <v>5.5851967775828815</v>
      </c>
      <c r="I364" s="290"/>
    </row>
    <row r="365" spans="1:9" ht="15.75">
      <c r="A365" s="106"/>
      <c r="B365" s="12" t="s">
        <v>11</v>
      </c>
      <c r="C365" s="36">
        <v>0</v>
      </c>
      <c r="D365" s="36">
        <v>0</v>
      </c>
      <c r="E365" s="36">
        <v>0</v>
      </c>
      <c r="F365" s="36">
        <v>0</v>
      </c>
      <c r="G365" s="36">
        <v>0</v>
      </c>
      <c r="H365" s="37" t="s">
        <v>14</v>
      </c>
      <c r="I365" s="290"/>
    </row>
    <row r="366" spans="1:9" ht="15.75">
      <c r="A366" s="106"/>
      <c r="B366" s="12" t="s">
        <v>12</v>
      </c>
      <c r="C366" s="36">
        <v>0</v>
      </c>
      <c r="D366" s="36">
        <v>0</v>
      </c>
      <c r="E366" s="36">
        <v>0</v>
      </c>
      <c r="F366" s="36">
        <v>0</v>
      </c>
      <c r="G366" s="36">
        <v>0</v>
      </c>
      <c r="H366" s="37" t="s">
        <v>14</v>
      </c>
      <c r="I366" s="290"/>
    </row>
    <row r="367" spans="1:9" ht="15.75">
      <c r="A367" s="106"/>
      <c r="B367" s="38" t="s">
        <v>15</v>
      </c>
      <c r="C367" s="39">
        <f>C368+C369+C370</f>
        <v>70.990499999999997</v>
      </c>
      <c r="D367" s="39">
        <f>D368+D369+D370</f>
        <v>70.990499999999997</v>
      </c>
      <c r="E367" s="39">
        <f>E368+E369+E370</f>
        <v>70.990499999999997</v>
      </c>
      <c r="F367" s="39">
        <f>F368+F369+F370</f>
        <v>0</v>
      </c>
      <c r="G367" s="39">
        <f>G368+G369+G370</f>
        <v>0</v>
      </c>
      <c r="H367" s="40">
        <f>G367/C367*100</f>
        <v>0</v>
      </c>
      <c r="I367" s="290"/>
    </row>
    <row r="368" spans="1:9" ht="15.75">
      <c r="A368" s="106"/>
      <c r="B368" s="12" t="s">
        <v>10</v>
      </c>
      <c r="C368" s="217">
        <v>70.990499999999997</v>
      </c>
      <c r="D368" s="217">
        <v>70.990499999999997</v>
      </c>
      <c r="E368" s="217">
        <v>70.990499999999997</v>
      </c>
      <c r="F368" s="36">
        <v>0</v>
      </c>
      <c r="G368" s="36">
        <v>0</v>
      </c>
      <c r="H368" s="37">
        <f>G368/C368*100</f>
        <v>0</v>
      </c>
      <c r="I368" s="290"/>
    </row>
    <row r="369" spans="1:9" ht="15.75">
      <c r="A369" s="106"/>
      <c r="B369" s="12" t="s">
        <v>11</v>
      </c>
      <c r="C369" s="36">
        <v>0</v>
      </c>
      <c r="D369" s="36">
        <v>0</v>
      </c>
      <c r="E369" s="36">
        <v>0</v>
      </c>
      <c r="F369" s="36">
        <v>0</v>
      </c>
      <c r="G369" s="36">
        <v>0</v>
      </c>
      <c r="H369" s="37" t="s">
        <v>14</v>
      </c>
      <c r="I369" s="290"/>
    </row>
    <row r="370" spans="1:9" ht="15.75">
      <c r="A370" s="106"/>
      <c r="B370" s="12" t="s">
        <v>12</v>
      </c>
      <c r="C370" s="36">
        <v>0</v>
      </c>
      <c r="D370" s="36">
        <v>0</v>
      </c>
      <c r="E370" s="36">
        <v>0</v>
      </c>
      <c r="F370" s="36">
        <v>0</v>
      </c>
      <c r="G370" s="36">
        <v>0</v>
      </c>
      <c r="H370" s="37" t="s">
        <v>14</v>
      </c>
      <c r="I370" s="291"/>
    </row>
    <row r="371" spans="1:9" s="67" customFormat="1" ht="30.75" customHeight="1">
      <c r="A371" s="213" t="s">
        <v>130</v>
      </c>
      <c r="B371" s="45" t="s">
        <v>131</v>
      </c>
      <c r="C371" s="50"/>
      <c r="D371" s="50"/>
      <c r="E371" s="50"/>
      <c r="F371" s="50"/>
      <c r="G371" s="50"/>
      <c r="H371" s="50"/>
      <c r="I371" s="289" t="s">
        <v>132</v>
      </c>
    </row>
    <row r="372" spans="1:9" s="67" customFormat="1" ht="15.75" customHeight="1">
      <c r="A372" s="218"/>
      <c r="B372" s="219" t="s">
        <v>10</v>
      </c>
      <c r="C372" s="50">
        <f>C376+C380</f>
        <v>2427353.1889999998</v>
      </c>
      <c r="D372" s="50">
        <f>D376+D380</f>
        <v>2427354.1889999998</v>
      </c>
      <c r="E372" s="50">
        <f t="shared" ref="C372:G374" si="39">E376+E380</f>
        <v>2427355.1889999998</v>
      </c>
      <c r="F372" s="50">
        <f t="shared" si="39"/>
        <v>180763.47200000001</v>
      </c>
      <c r="G372" s="50">
        <f t="shared" si="39"/>
        <v>126042.77800000001</v>
      </c>
      <c r="H372" s="50">
        <f>G372/C372*100</f>
        <v>5.1926014957850457</v>
      </c>
      <c r="I372" s="290"/>
    </row>
    <row r="373" spans="1:9" s="67" customFormat="1" ht="15.75">
      <c r="A373" s="218"/>
      <c r="B373" s="219" t="s">
        <v>11</v>
      </c>
      <c r="C373" s="50">
        <f>C377+C381</f>
        <v>0</v>
      </c>
      <c r="D373" s="50">
        <f t="shared" si="39"/>
        <v>0</v>
      </c>
      <c r="E373" s="50">
        <f t="shared" si="39"/>
        <v>0</v>
      </c>
      <c r="F373" s="50">
        <f t="shared" si="39"/>
        <v>0</v>
      </c>
      <c r="G373" s="50">
        <f t="shared" si="39"/>
        <v>0</v>
      </c>
      <c r="H373" s="47" t="s">
        <v>14</v>
      </c>
      <c r="I373" s="290"/>
    </row>
    <row r="374" spans="1:9" s="67" customFormat="1" ht="15.75">
      <c r="A374" s="218"/>
      <c r="B374" s="219" t="s">
        <v>12</v>
      </c>
      <c r="C374" s="50">
        <f t="shared" si="39"/>
        <v>0</v>
      </c>
      <c r="D374" s="50">
        <f t="shared" si="39"/>
        <v>0</v>
      </c>
      <c r="E374" s="50">
        <f t="shared" si="39"/>
        <v>0</v>
      </c>
      <c r="F374" s="50">
        <f t="shared" si="39"/>
        <v>0</v>
      </c>
      <c r="G374" s="50">
        <f t="shared" si="39"/>
        <v>0</v>
      </c>
      <c r="H374" s="47" t="s">
        <v>14</v>
      </c>
      <c r="I374" s="290"/>
    </row>
    <row r="375" spans="1:9" s="67" customFormat="1" ht="15.75">
      <c r="A375" s="218"/>
      <c r="B375" s="118" t="s">
        <v>13</v>
      </c>
      <c r="C375" s="47">
        <f>C376+C377+C378</f>
        <v>0</v>
      </c>
      <c r="D375" s="47">
        <f>D376+D377+D378</f>
        <v>0</v>
      </c>
      <c r="E375" s="47">
        <f>E376+E377+E378</f>
        <v>0</v>
      </c>
      <c r="F375" s="47">
        <f>F376+F377+F378</f>
        <v>0</v>
      </c>
      <c r="G375" s="47">
        <f>G376+G377+G378</f>
        <v>0</v>
      </c>
      <c r="H375" s="47" t="s">
        <v>14</v>
      </c>
      <c r="I375" s="290"/>
    </row>
    <row r="376" spans="1:9" s="67" customFormat="1" ht="15.75">
      <c r="A376" s="218"/>
      <c r="B376" s="219" t="s">
        <v>10</v>
      </c>
      <c r="C376" s="50">
        <v>0</v>
      </c>
      <c r="D376" s="50">
        <v>0</v>
      </c>
      <c r="E376" s="50">
        <v>0</v>
      </c>
      <c r="F376" s="50">
        <v>0</v>
      </c>
      <c r="G376" s="50">
        <v>0</v>
      </c>
      <c r="H376" s="50" t="s">
        <v>14</v>
      </c>
      <c r="I376" s="290"/>
    </row>
    <row r="377" spans="1:9" s="67" customFormat="1" ht="15.75">
      <c r="A377" s="218"/>
      <c r="B377" s="219" t="s">
        <v>11</v>
      </c>
      <c r="C377" s="50">
        <v>0</v>
      </c>
      <c r="D377" s="50">
        <v>0</v>
      </c>
      <c r="E377" s="50">
        <v>0</v>
      </c>
      <c r="F377" s="50">
        <v>0</v>
      </c>
      <c r="G377" s="50">
        <v>0</v>
      </c>
      <c r="H377" s="47" t="s">
        <v>14</v>
      </c>
      <c r="I377" s="290"/>
    </row>
    <row r="378" spans="1:9" s="67" customFormat="1" ht="15.75">
      <c r="A378" s="218"/>
      <c r="B378" s="219" t="s">
        <v>12</v>
      </c>
      <c r="C378" s="50">
        <v>0</v>
      </c>
      <c r="D378" s="50">
        <v>0</v>
      </c>
      <c r="E378" s="50">
        <v>0</v>
      </c>
      <c r="F378" s="50">
        <v>0</v>
      </c>
      <c r="G378" s="50">
        <v>0</v>
      </c>
      <c r="H378" s="47" t="s">
        <v>14</v>
      </c>
      <c r="I378" s="290"/>
    </row>
    <row r="379" spans="1:9" s="67" customFormat="1" ht="15.75">
      <c r="A379" s="218"/>
      <c r="B379" s="220" t="s">
        <v>15</v>
      </c>
      <c r="C379" s="47">
        <f>C380+C381+C382</f>
        <v>2427353.1889999998</v>
      </c>
      <c r="D379" s="47">
        <f>D380+D381+D382</f>
        <v>2427354.1889999998</v>
      </c>
      <c r="E379" s="47">
        <f>E380+E381+E382</f>
        <v>2427355.1889999998</v>
      </c>
      <c r="F379" s="47">
        <f>F380+F381+F382</f>
        <v>180763.47200000001</v>
      </c>
      <c r="G379" s="47">
        <f>G380+G381+G382</f>
        <v>126042.77800000001</v>
      </c>
      <c r="H379" s="47">
        <f>G379/C379*100</f>
        <v>5.1926014957850457</v>
      </c>
      <c r="I379" s="290"/>
    </row>
    <row r="380" spans="1:9" s="67" customFormat="1" ht="15.75">
      <c r="A380" s="218"/>
      <c r="B380" s="219" t="s">
        <v>10</v>
      </c>
      <c r="C380" s="50">
        <v>2427353.1889999998</v>
      </c>
      <c r="D380" s="50">
        <v>2427354.1889999998</v>
      </c>
      <c r="E380" s="50">
        <v>2427355.1889999998</v>
      </c>
      <c r="F380" s="50">
        <v>180763.47200000001</v>
      </c>
      <c r="G380" s="50">
        <v>126042.77800000001</v>
      </c>
      <c r="H380" s="50">
        <f>G380/C380*100</f>
        <v>5.1926014957850457</v>
      </c>
      <c r="I380" s="290"/>
    </row>
    <row r="381" spans="1:9" s="67" customFormat="1" ht="15.75">
      <c r="A381" s="218"/>
      <c r="B381" s="219" t="s">
        <v>11</v>
      </c>
      <c r="C381" s="50">
        <v>0</v>
      </c>
      <c r="D381" s="50">
        <v>0</v>
      </c>
      <c r="E381" s="50">
        <v>0</v>
      </c>
      <c r="F381" s="50">
        <v>0</v>
      </c>
      <c r="G381" s="50">
        <v>0</v>
      </c>
      <c r="H381" s="47" t="s">
        <v>14</v>
      </c>
      <c r="I381" s="290"/>
    </row>
    <row r="382" spans="1:9" s="67" customFormat="1" ht="15.75">
      <c r="A382" s="218"/>
      <c r="B382" s="116" t="s">
        <v>12</v>
      </c>
      <c r="C382" s="145">
        <v>0</v>
      </c>
      <c r="D382" s="145">
        <v>0</v>
      </c>
      <c r="E382" s="145">
        <v>0</v>
      </c>
      <c r="F382" s="145">
        <v>0</v>
      </c>
      <c r="G382" s="145">
        <v>0</v>
      </c>
      <c r="H382" s="147" t="s">
        <v>14</v>
      </c>
      <c r="I382" s="291"/>
    </row>
    <row r="383" spans="1:9" s="102" customFormat="1" ht="31.5">
      <c r="A383" s="97" t="s">
        <v>133</v>
      </c>
      <c r="B383" s="98" t="s">
        <v>134</v>
      </c>
      <c r="C383" s="99">
        <f>SUM(C386:C388)</f>
        <v>1392948.5</v>
      </c>
      <c r="D383" s="99">
        <f>SUM(D386:D388)</f>
        <v>1392948.5</v>
      </c>
      <c r="E383" s="99">
        <f>SUM(E386:E388)</f>
        <v>3217.5</v>
      </c>
      <c r="F383" s="99">
        <f>SUM(F386:F388)</f>
        <v>2996.4</v>
      </c>
      <c r="G383" s="99">
        <f>SUM(G386:G388)</f>
        <v>3217.5</v>
      </c>
      <c r="H383" s="99">
        <f>G383/C383*100</f>
        <v>0.23098484976293096</v>
      </c>
      <c r="I383" s="212"/>
    </row>
    <row r="384" spans="1:9" ht="15.75">
      <c r="A384" s="221"/>
      <c r="B384" s="222" t="s">
        <v>135</v>
      </c>
      <c r="C384" s="91"/>
      <c r="D384" s="91"/>
      <c r="E384" s="91"/>
      <c r="F384" s="91"/>
      <c r="G384" s="91"/>
      <c r="H384" s="93"/>
      <c r="I384" s="278" t="s">
        <v>136</v>
      </c>
    </row>
    <row r="385" spans="1:9" ht="31.5">
      <c r="A385" s="221"/>
      <c r="B385" s="223" t="s">
        <v>137</v>
      </c>
      <c r="C385" s="91"/>
      <c r="D385" s="91"/>
      <c r="E385" s="91"/>
      <c r="F385" s="91"/>
      <c r="G385" s="91"/>
      <c r="H385" s="93"/>
      <c r="I385" s="279"/>
    </row>
    <row r="386" spans="1:9" s="67" customFormat="1" ht="15.75" customHeight="1">
      <c r="A386" s="218"/>
      <c r="B386" s="219" t="s">
        <v>10</v>
      </c>
      <c r="C386" s="145">
        <f>C390</f>
        <v>1392948.5</v>
      </c>
      <c r="D386" s="145">
        <f>D390</f>
        <v>1392948.5</v>
      </c>
      <c r="E386" s="145">
        <f>E390</f>
        <v>3217.5</v>
      </c>
      <c r="F386" s="145">
        <f>F390</f>
        <v>2996.4</v>
      </c>
      <c r="G386" s="145">
        <f>G390</f>
        <v>3217.5</v>
      </c>
      <c r="H386" s="50">
        <f>G386/C386*100</f>
        <v>0.23098484976293096</v>
      </c>
      <c r="I386" s="279"/>
    </row>
    <row r="387" spans="1:9" s="67" customFormat="1" ht="15.75">
      <c r="A387" s="218"/>
      <c r="B387" s="219" t="s">
        <v>11</v>
      </c>
      <c r="C387" s="145">
        <f t="shared" ref="C387:G388" si="40">C391</f>
        <v>0</v>
      </c>
      <c r="D387" s="145">
        <f t="shared" si="40"/>
        <v>0</v>
      </c>
      <c r="E387" s="145">
        <f t="shared" si="40"/>
        <v>0</v>
      </c>
      <c r="F387" s="145">
        <f t="shared" si="40"/>
        <v>0</v>
      </c>
      <c r="G387" s="145">
        <f t="shared" si="40"/>
        <v>0</v>
      </c>
      <c r="H387" s="145" t="s">
        <v>14</v>
      </c>
      <c r="I387" s="279"/>
    </row>
    <row r="388" spans="1:9" s="67" customFormat="1" ht="15.75">
      <c r="A388" s="218"/>
      <c r="B388" s="219" t="s">
        <v>12</v>
      </c>
      <c r="C388" s="145">
        <f t="shared" si="40"/>
        <v>0</v>
      </c>
      <c r="D388" s="145">
        <f t="shared" si="40"/>
        <v>0</v>
      </c>
      <c r="E388" s="145">
        <f t="shared" si="40"/>
        <v>0</v>
      </c>
      <c r="F388" s="145">
        <f t="shared" si="40"/>
        <v>0</v>
      </c>
      <c r="G388" s="145">
        <f t="shared" si="40"/>
        <v>0</v>
      </c>
      <c r="H388" s="145" t="s">
        <v>14</v>
      </c>
      <c r="I388" s="279"/>
    </row>
    <row r="389" spans="1:9" s="67" customFormat="1" ht="15.75">
      <c r="A389" s="218"/>
      <c r="B389" s="118" t="s">
        <v>13</v>
      </c>
      <c r="C389" s="147">
        <f>C390+C391+C392</f>
        <v>1392948.5</v>
      </c>
      <c r="D389" s="147">
        <f>D390+D391+D392</f>
        <v>1392948.5</v>
      </c>
      <c r="E389" s="147">
        <f>E390+E391+E392</f>
        <v>3217.5</v>
      </c>
      <c r="F389" s="147">
        <f>F390+F391+F392</f>
        <v>2996.4</v>
      </c>
      <c r="G389" s="147">
        <f>G390+G391+G392</f>
        <v>3217.5</v>
      </c>
      <c r="H389" s="47">
        <f>G389/C389*100</f>
        <v>0.23098484976293096</v>
      </c>
      <c r="I389" s="279"/>
    </row>
    <row r="390" spans="1:9" s="67" customFormat="1" ht="15.75">
      <c r="A390" s="218"/>
      <c r="B390" s="219" t="s">
        <v>10</v>
      </c>
      <c r="C390" s="50">
        <v>1392948.5</v>
      </c>
      <c r="D390" s="50">
        <v>1392948.5</v>
      </c>
      <c r="E390" s="50">
        <v>3217.5</v>
      </c>
      <c r="F390" s="50">
        <v>2996.4</v>
      </c>
      <c r="G390" s="50">
        <v>3217.5</v>
      </c>
      <c r="H390" s="50">
        <f>G390/C390*100</f>
        <v>0.23098484976293096</v>
      </c>
      <c r="I390" s="279"/>
    </row>
    <row r="391" spans="1:9" s="67" customFormat="1" ht="15.75">
      <c r="A391" s="218"/>
      <c r="B391" s="219" t="s">
        <v>11</v>
      </c>
      <c r="C391" s="145">
        <v>0</v>
      </c>
      <c r="D391" s="145">
        <v>0</v>
      </c>
      <c r="E391" s="145">
        <v>0</v>
      </c>
      <c r="F391" s="145">
        <v>0</v>
      </c>
      <c r="G391" s="145">
        <v>0</v>
      </c>
      <c r="H391" s="145" t="s">
        <v>14</v>
      </c>
      <c r="I391" s="279"/>
    </row>
    <row r="392" spans="1:9" s="67" customFormat="1" ht="15.75">
      <c r="A392" s="218"/>
      <c r="B392" s="116" t="s">
        <v>12</v>
      </c>
      <c r="C392" s="145">
        <v>0</v>
      </c>
      <c r="D392" s="145">
        <v>0</v>
      </c>
      <c r="E392" s="145">
        <v>0</v>
      </c>
      <c r="F392" s="145">
        <v>0</v>
      </c>
      <c r="G392" s="145">
        <v>0</v>
      </c>
      <c r="H392" s="145" t="s">
        <v>14</v>
      </c>
      <c r="I392" s="280"/>
    </row>
    <row r="393" spans="1:9" s="31" customFormat="1" ht="47.25">
      <c r="A393" s="27" t="s">
        <v>138</v>
      </c>
      <c r="B393" s="28" t="s">
        <v>139</v>
      </c>
      <c r="C393" s="141">
        <f>C395+C396+C397</f>
        <v>59711.42</v>
      </c>
      <c r="D393" s="141">
        <f>D395+D396+D397</f>
        <v>58003.61</v>
      </c>
      <c r="E393" s="141">
        <f>E395+E396+E397</f>
        <v>1406.9</v>
      </c>
      <c r="F393" s="141">
        <f>F395+F396+F397</f>
        <v>1296.45</v>
      </c>
      <c r="G393" s="141">
        <f>G395+G396+G397</f>
        <v>1296.45</v>
      </c>
      <c r="H393" s="141">
        <f>G393/C393*100</f>
        <v>2.1711927132196824</v>
      </c>
      <c r="I393" s="43"/>
    </row>
    <row r="394" spans="1:9" ht="31.5">
      <c r="A394" s="44"/>
      <c r="B394" s="45" t="s">
        <v>140</v>
      </c>
      <c r="C394" s="224"/>
      <c r="D394" s="224"/>
      <c r="E394" s="224"/>
      <c r="F394" s="224"/>
      <c r="G394" s="224"/>
      <c r="H394" s="169"/>
      <c r="I394" s="60"/>
    </row>
    <row r="395" spans="1:9" ht="15.75">
      <c r="A395" s="106"/>
      <c r="B395" s="12" t="s">
        <v>10</v>
      </c>
      <c r="C395" s="225">
        <f t="shared" ref="C395:G397" si="41">C399+C403</f>
        <v>41230.699999999997</v>
      </c>
      <c r="D395" s="225">
        <f>D399+D403</f>
        <v>41230.699999999997</v>
      </c>
      <c r="E395" s="225">
        <f t="shared" si="41"/>
        <v>998.9</v>
      </c>
      <c r="F395" s="225">
        <f t="shared" si="41"/>
        <v>920.48</v>
      </c>
      <c r="G395" s="225">
        <f t="shared" si="41"/>
        <v>920.48</v>
      </c>
      <c r="H395" s="189">
        <f>G395/C395*100</f>
        <v>2.2325112113061385</v>
      </c>
      <c r="I395" s="281" t="s">
        <v>141</v>
      </c>
    </row>
    <row r="396" spans="1:9" ht="15.75">
      <c r="A396" s="106"/>
      <c r="B396" s="12" t="s">
        <v>11</v>
      </c>
      <c r="C396" s="225">
        <f t="shared" si="41"/>
        <v>16840.72</v>
      </c>
      <c r="D396" s="225">
        <f t="shared" si="41"/>
        <v>16772.91</v>
      </c>
      <c r="E396" s="225">
        <f t="shared" si="41"/>
        <v>408</v>
      </c>
      <c r="F396" s="225">
        <f t="shared" si="41"/>
        <v>375.97</v>
      </c>
      <c r="G396" s="225">
        <f t="shared" si="41"/>
        <v>375.97</v>
      </c>
      <c r="H396" s="189">
        <f>G396/C396*100</f>
        <v>2.2325054985772579</v>
      </c>
      <c r="I396" s="282"/>
    </row>
    <row r="397" spans="1:9" ht="15.75">
      <c r="A397" s="106"/>
      <c r="B397" s="12" t="s">
        <v>12</v>
      </c>
      <c r="C397" s="225">
        <f t="shared" si="41"/>
        <v>1640</v>
      </c>
      <c r="D397" s="225">
        <f t="shared" si="41"/>
        <v>0</v>
      </c>
      <c r="E397" s="225">
        <f t="shared" si="41"/>
        <v>0</v>
      </c>
      <c r="F397" s="225">
        <f t="shared" si="41"/>
        <v>0</v>
      </c>
      <c r="G397" s="225">
        <f t="shared" si="41"/>
        <v>0</v>
      </c>
      <c r="H397" s="189">
        <f>G397/C397*100</f>
        <v>0</v>
      </c>
      <c r="I397" s="282"/>
    </row>
    <row r="398" spans="1:9" ht="15.75">
      <c r="A398" s="226"/>
      <c r="B398" s="84" t="s">
        <v>13</v>
      </c>
      <c r="C398" s="39">
        <f>SUM(C399:C401)</f>
        <v>0</v>
      </c>
      <c r="D398" s="39">
        <f>SUM(D399:D401)</f>
        <v>0</v>
      </c>
      <c r="E398" s="39">
        <f>SUM(E399:E401)</f>
        <v>0</v>
      </c>
      <c r="F398" s="39">
        <f>SUM(F399:F401)</f>
        <v>0</v>
      </c>
      <c r="G398" s="39">
        <f>SUM(G399:G401)</f>
        <v>0</v>
      </c>
      <c r="H398" s="37" t="s">
        <v>14</v>
      </c>
      <c r="I398" s="282"/>
    </row>
    <row r="399" spans="1:9" ht="15.75">
      <c r="A399" s="227"/>
      <c r="B399" s="12" t="s">
        <v>10</v>
      </c>
      <c r="C399" s="228">
        <v>0</v>
      </c>
      <c r="D399" s="228">
        <v>0</v>
      </c>
      <c r="E399" s="228">
        <v>0</v>
      </c>
      <c r="F399" s="228">
        <v>0</v>
      </c>
      <c r="G399" s="228">
        <v>0</v>
      </c>
      <c r="H399" s="37" t="s">
        <v>14</v>
      </c>
      <c r="I399" s="282"/>
    </row>
    <row r="400" spans="1:9" ht="15.75">
      <c r="A400" s="227"/>
      <c r="B400" s="80" t="s">
        <v>11</v>
      </c>
      <c r="C400" s="228">
        <v>0</v>
      </c>
      <c r="D400" s="228">
        <v>0</v>
      </c>
      <c r="E400" s="228">
        <v>0</v>
      </c>
      <c r="F400" s="228">
        <v>0</v>
      </c>
      <c r="G400" s="228">
        <v>0</v>
      </c>
      <c r="H400" s="229" t="s">
        <v>14</v>
      </c>
      <c r="I400" s="282"/>
    </row>
    <row r="401" spans="1:9" ht="15.75">
      <c r="A401" s="227"/>
      <c r="B401" s="80" t="s">
        <v>12</v>
      </c>
      <c r="C401" s="228">
        <v>0</v>
      </c>
      <c r="D401" s="228">
        <v>0</v>
      </c>
      <c r="E401" s="228">
        <v>0</v>
      </c>
      <c r="F401" s="228">
        <v>0</v>
      </c>
      <c r="G401" s="228">
        <v>0</v>
      </c>
      <c r="H401" s="55" t="s">
        <v>14</v>
      </c>
      <c r="I401" s="282"/>
    </row>
    <row r="402" spans="1:9" ht="15.75">
      <c r="A402" s="226"/>
      <c r="B402" s="84" t="s">
        <v>15</v>
      </c>
      <c r="C402" s="39">
        <f>C403+C404+C405</f>
        <v>59711.42</v>
      </c>
      <c r="D402" s="39">
        <f>D403+D404+D405</f>
        <v>58003.61</v>
      </c>
      <c r="E402" s="39">
        <f>E403+E404+E405</f>
        <v>1406.9</v>
      </c>
      <c r="F402" s="39">
        <f>F403+F404+F405</f>
        <v>1296.45</v>
      </c>
      <c r="G402" s="39">
        <f>G403+G404+G405</f>
        <v>1296.45</v>
      </c>
      <c r="H402" s="54">
        <f>G402/C402*100</f>
        <v>2.1711927132196824</v>
      </c>
      <c r="I402" s="282"/>
    </row>
    <row r="403" spans="1:9" ht="15.75">
      <c r="A403" s="227"/>
      <c r="B403" s="12" t="s">
        <v>10</v>
      </c>
      <c r="C403" s="55">
        <v>41230.699999999997</v>
      </c>
      <c r="D403" s="55">
        <v>41230.699999999997</v>
      </c>
      <c r="E403" s="55">
        <v>998.9</v>
      </c>
      <c r="F403" s="55">
        <v>920.48</v>
      </c>
      <c r="G403" s="55">
        <v>920.48</v>
      </c>
      <c r="H403" s="55">
        <f>G403/C403*100</f>
        <v>2.2325112113061385</v>
      </c>
      <c r="I403" s="282"/>
    </row>
    <row r="404" spans="1:9" ht="15.75">
      <c r="A404" s="227"/>
      <c r="B404" s="80" t="s">
        <v>11</v>
      </c>
      <c r="C404" s="55">
        <v>16840.72</v>
      </c>
      <c r="D404" s="55">
        <v>16772.91</v>
      </c>
      <c r="E404" s="55">
        <v>408</v>
      </c>
      <c r="F404" s="55">
        <v>375.97</v>
      </c>
      <c r="G404" s="55">
        <v>375.97</v>
      </c>
      <c r="H404" s="55">
        <f>G404/C404*100</f>
        <v>2.2325054985772579</v>
      </c>
      <c r="I404" s="282"/>
    </row>
    <row r="405" spans="1:9" ht="15.75">
      <c r="A405" s="227"/>
      <c r="B405" s="80" t="s">
        <v>12</v>
      </c>
      <c r="C405" s="55">
        <v>1640</v>
      </c>
      <c r="D405" s="55">
        <v>0</v>
      </c>
      <c r="E405" s="55">
        <v>0</v>
      </c>
      <c r="F405" s="55">
        <v>0</v>
      </c>
      <c r="G405" s="55">
        <v>0</v>
      </c>
      <c r="H405" s="55">
        <f>G405/C405*100</f>
        <v>0</v>
      </c>
      <c r="I405" s="283"/>
    </row>
    <row r="406" spans="1:9" s="233" customFormat="1" ht="15.75" customHeight="1">
      <c r="A406" s="230" t="s">
        <v>142</v>
      </c>
      <c r="B406" s="231" t="s">
        <v>143</v>
      </c>
      <c r="C406" s="29">
        <f>SUM(C408:C410,C420:C422)</f>
        <v>279519.5</v>
      </c>
      <c r="D406" s="29">
        <f>SUM(D408:D410,D420:D422)</f>
        <v>0</v>
      </c>
      <c r="E406" s="29">
        <f>SUM(E408:E410,E420:E422)</f>
        <v>0</v>
      </c>
      <c r="F406" s="29">
        <f>SUM(F408:F410,F420:F422)</f>
        <v>0</v>
      </c>
      <c r="G406" s="29">
        <f>SUM(G408:G410,G420:G422)</f>
        <v>0</v>
      </c>
      <c r="H406" s="29">
        <f>G406/C406*100</f>
        <v>0</v>
      </c>
      <c r="I406" s="232"/>
    </row>
    <row r="407" spans="1:9" s="236" customFormat="1" ht="15.75" customHeight="1">
      <c r="A407" s="234" t="s">
        <v>144</v>
      </c>
      <c r="B407" s="214" t="s">
        <v>140</v>
      </c>
      <c r="C407" s="235"/>
      <c r="D407" s="235"/>
      <c r="E407" s="235"/>
      <c r="F407" s="235"/>
      <c r="G407" s="235"/>
      <c r="H407" s="235"/>
      <c r="I407" s="281" t="s">
        <v>145</v>
      </c>
    </row>
    <row r="408" spans="1:9" s="238" customFormat="1" ht="15.75" customHeight="1">
      <c r="A408" s="237"/>
      <c r="B408" s="12" t="s">
        <v>10</v>
      </c>
      <c r="C408" s="55">
        <f t="shared" ref="C408:G410" si="42">C412+C416</f>
        <v>142040.29999999999</v>
      </c>
      <c r="D408" s="55">
        <f t="shared" si="42"/>
        <v>0</v>
      </c>
      <c r="E408" s="55">
        <f t="shared" si="42"/>
        <v>0</v>
      </c>
      <c r="F408" s="55">
        <f t="shared" si="42"/>
        <v>0</v>
      </c>
      <c r="G408" s="55">
        <f t="shared" si="42"/>
        <v>0</v>
      </c>
      <c r="H408" s="55">
        <f>G408/C408*100</f>
        <v>0</v>
      </c>
      <c r="I408" s="282"/>
    </row>
    <row r="409" spans="1:9" s="238" customFormat="1" ht="15.75" customHeight="1">
      <c r="A409" s="237"/>
      <c r="B409" s="12" t="s">
        <v>11</v>
      </c>
      <c r="C409" s="55">
        <f t="shared" si="42"/>
        <v>58016.5</v>
      </c>
      <c r="D409" s="55">
        <f t="shared" si="42"/>
        <v>0</v>
      </c>
      <c r="E409" s="55">
        <f t="shared" si="42"/>
        <v>0</v>
      </c>
      <c r="F409" s="55">
        <f t="shared" si="42"/>
        <v>0</v>
      </c>
      <c r="G409" s="55">
        <f t="shared" si="42"/>
        <v>0</v>
      </c>
      <c r="H409" s="55">
        <f>G409/C409*100</f>
        <v>0</v>
      </c>
      <c r="I409" s="282"/>
    </row>
    <row r="410" spans="1:9" s="238" customFormat="1" ht="15.75" customHeight="1">
      <c r="A410" s="237"/>
      <c r="B410" s="12" t="s">
        <v>12</v>
      </c>
      <c r="C410" s="55">
        <f t="shared" si="42"/>
        <v>0</v>
      </c>
      <c r="D410" s="55">
        <f t="shared" si="42"/>
        <v>0</v>
      </c>
      <c r="E410" s="55">
        <f t="shared" si="42"/>
        <v>0</v>
      </c>
      <c r="F410" s="55">
        <f t="shared" si="42"/>
        <v>0</v>
      </c>
      <c r="G410" s="55">
        <f t="shared" si="42"/>
        <v>0</v>
      </c>
      <c r="H410" s="55" t="s">
        <v>14</v>
      </c>
      <c r="I410" s="282"/>
    </row>
    <row r="411" spans="1:9" s="238" customFormat="1" ht="15.75" customHeight="1">
      <c r="A411" s="237"/>
      <c r="B411" s="52" t="s">
        <v>13</v>
      </c>
      <c r="C411" s="54">
        <f>C412+C413+C414</f>
        <v>0</v>
      </c>
      <c r="D411" s="54">
        <f>D412+D413+D414</f>
        <v>0</v>
      </c>
      <c r="E411" s="54">
        <f>E412+E413+E414</f>
        <v>0</v>
      </c>
      <c r="F411" s="54">
        <f>F412+F413+F414</f>
        <v>0</v>
      </c>
      <c r="G411" s="54">
        <f>G412+G413+G414</f>
        <v>0</v>
      </c>
      <c r="H411" s="54" t="s">
        <v>14</v>
      </c>
      <c r="I411" s="282"/>
    </row>
    <row r="412" spans="1:9" s="238" customFormat="1" ht="15.75" customHeight="1">
      <c r="A412" s="237"/>
      <c r="B412" s="12" t="s">
        <v>10</v>
      </c>
      <c r="C412" s="55">
        <v>0</v>
      </c>
      <c r="D412" s="55">
        <v>0</v>
      </c>
      <c r="E412" s="55">
        <v>0</v>
      </c>
      <c r="F412" s="55">
        <v>0</v>
      </c>
      <c r="G412" s="55">
        <v>0</v>
      </c>
      <c r="H412" s="55" t="s">
        <v>14</v>
      </c>
      <c r="I412" s="282"/>
    </row>
    <row r="413" spans="1:9" s="238" customFormat="1" ht="15.75" customHeight="1">
      <c r="A413" s="237"/>
      <c r="B413" s="12" t="s">
        <v>11</v>
      </c>
      <c r="C413" s="55">
        <v>0</v>
      </c>
      <c r="D413" s="55">
        <v>0</v>
      </c>
      <c r="E413" s="55">
        <v>0</v>
      </c>
      <c r="F413" s="55">
        <v>0</v>
      </c>
      <c r="G413" s="55">
        <v>0</v>
      </c>
      <c r="H413" s="55" t="s">
        <v>14</v>
      </c>
      <c r="I413" s="282"/>
    </row>
    <row r="414" spans="1:9" s="238" customFormat="1" ht="15.75" customHeight="1">
      <c r="A414" s="237"/>
      <c r="B414" s="12" t="s">
        <v>12</v>
      </c>
      <c r="C414" s="55">
        <v>0</v>
      </c>
      <c r="D414" s="55">
        <v>0</v>
      </c>
      <c r="E414" s="55">
        <v>0</v>
      </c>
      <c r="F414" s="55">
        <v>0</v>
      </c>
      <c r="G414" s="55">
        <v>0</v>
      </c>
      <c r="H414" s="55" t="s">
        <v>14</v>
      </c>
      <c r="I414" s="282"/>
    </row>
    <row r="415" spans="1:9" s="238" customFormat="1" ht="15.75" customHeight="1">
      <c r="A415" s="237"/>
      <c r="B415" s="56" t="s">
        <v>15</v>
      </c>
      <c r="C415" s="54">
        <f>C416+C417+C418</f>
        <v>200056.8</v>
      </c>
      <c r="D415" s="54">
        <f>D416+D417+D418</f>
        <v>0</v>
      </c>
      <c r="E415" s="54">
        <f>E416+E417+E418</f>
        <v>0</v>
      </c>
      <c r="F415" s="54">
        <f>F416+F417+F418</f>
        <v>0</v>
      </c>
      <c r="G415" s="54">
        <f>G416+G417+G418</f>
        <v>0</v>
      </c>
      <c r="H415" s="54">
        <f>G415/C415*100</f>
        <v>0</v>
      </c>
      <c r="I415" s="282"/>
    </row>
    <row r="416" spans="1:9" s="238" customFormat="1" ht="15.75" customHeight="1">
      <c r="A416" s="237"/>
      <c r="B416" s="12" t="s">
        <v>10</v>
      </c>
      <c r="C416" s="55">
        <v>142040.29999999999</v>
      </c>
      <c r="D416" s="55">
        <v>0</v>
      </c>
      <c r="E416" s="55">
        <v>0</v>
      </c>
      <c r="F416" s="55">
        <v>0</v>
      </c>
      <c r="G416" s="55">
        <v>0</v>
      </c>
      <c r="H416" s="55">
        <f>G416/C416*100</f>
        <v>0</v>
      </c>
      <c r="I416" s="282"/>
    </row>
    <row r="417" spans="1:9" s="238" customFormat="1" ht="15.75" customHeight="1">
      <c r="A417" s="237"/>
      <c r="B417" s="12" t="s">
        <v>11</v>
      </c>
      <c r="C417" s="55">
        <v>58016.5</v>
      </c>
      <c r="D417" s="55">
        <v>0</v>
      </c>
      <c r="E417" s="55">
        <v>0</v>
      </c>
      <c r="F417" s="55">
        <v>0</v>
      </c>
      <c r="G417" s="55">
        <v>0</v>
      </c>
      <c r="H417" s="55">
        <f>G417/C417*100</f>
        <v>0</v>
      </c>
      <c r="I417" s="282"/>
    </row>
    <row r="418" spans="1:9" s="238" customFormat="1" ht="15.75" customHeight="1">
      <c r="A418" s="237"/>
      <c r="B418" s="12" t="s">
        <v>12</v>
      </c>
      <c r="C418" s="55">
        <v>0</v>
      </c>
      <c r="D418" s="55">
        <v>0</v>
      </c>
      <c r="E418" s="55">
        <v>0</v>
      </c>
      <c r="F418" s="55">
        <v>0</v>
      </c>
      <c r="G418" s="55">
        <v>0</v>
      </c>
      <c r="H418" s="55" t="s">
        <v>14</v>
      </c>
      <c r="I418" s="283"/>
    </row>
    <row r="419" spans="1:9" s="238" customFormat="1" ht="47.25">
      <c r="A419" s="239" t="s">
        <v>146</v>
      </c>
      <c r="B419" s="144" t="s">
        <v>147</v>
      </c>
      <c r="C419" s="50"/>
      <c r="D419" s="50"/>
      <c r="E419" s="50"/>
      <c r="F419" s="50"/>
      <c r="G419" s="50"/>
      <c r="H419" s="50"/>
      <c r="I419" s="278" t="s">
        <v>148</v>
      </c>
    </row>
    <row r="420" spans="1:9" s="238" customFormat="1" ht="15.75" customHeight="1">
      <c r="A420" s="121"/>
      <c r="B420" s="116" t="s">
        <v>10</v>
      </c>
      <c r="C420" s="50">
        <f t="shared" ref="C420:G422" si="43">C424+C428</f>
        <v>79462.7</v>
      </c>
      <c r="D420" s="50">
        <f t="shared" si="43"/>
        <v>0</v>
      </c>
      <c r="E420" s="50">
        <f t="shared" si="43"/>
        <v>0</v>
      </c>
      <c r="F420" s="50">
        <f t="shared" si="43"/>
        <v>0</v>
      </c>
      <c r="G420" s="50">
        <f t="shared" si="43"/>
        <v>0</v>
      </c>
      <c r="H420" s="50">
        <f>G420/C420*100</f>
        <v>0</v>
      </c>
      <c r="I420" s="279"/>
    </row>
    <row r="421" spans="1:9" s="238" customFormat="1" ht="15.75" customHeight="1">
      <c r="A421" s="121"/>
      <c r="B421" s="116" t="s">
        <v>11</v>
      </c>
      <c r="C421" s="50">
        <f t="shared" si="43"/>
        <v>0</v>
      </c>
      <c r="D421" s="50">
        <f t="shared" si="43"/>
        <v>0</v>
      </c>
      <c r="E421" s="50">
        <f t="shared" si="43"/>
        <v>0</v>
      </c>
      <c r="F421" s="50">
        <f t="shared" si="43"/>
        <v>0</v>
      </c>
      <c r="G421" s="50">
        <f t="shared" si="43"/>
        <v>0</v>
      </c>
      <c r="H421" s="50" t="s">
        <v>14</v>
      </c>
      <c r="I421" s="279"/>
    </row>
    <row r="422" spans="1:9" s="238" customFormat="1" ht="15.75" customHeight="1">
      <c r="A422" s="121"/>
      <c r="B422" s="116" t="s">
        <v>12</v>
      </c>
      <c r="C422" s="50">
        <f t="shared" si="43"/>
        <v>0</v>
      </c>
      <c r="D422" s="50">
        <f t="shared" si="43"/>
        <v>0</v>
      </c>
      <c r="E422" s="50">
        <f t="shared" si="43"/>
        <v>0</v>
      </c>
      <c r="F422" s="50">
        <f t="shared" si="43"/>
        <v>0</v>
      </c>
      <c r="G422" s="50">
        <f t="shared" si="43"/>
        <v>0</v>
      </c>
      <c r="H422" s="50" t="s">
        <v>14</v>
      </c>
      <c r="I422" s="279"/>
    </row>
    <row r="423" spans="1:9" s="238" customFormat="1" ht="15.75" customHeight="1">
      <c r="A423" s="121"/>
      <c r="B423" s="146" t="s">
        <v>13</v>
      </c>
      <c r="C423" s="47">
        <f>C424+C425+C426</f>
        <v>79462.7</v>
      </c>
      <c r="D423" s="47">
        <f>D424+D425+D426</f>
        <v>0</v>
      </c>
      <c r="E423" s="47">
        <f>E424+E425+E426</f>
        <v>0</v>
      </c>
      <c r="F423" s="47">
        <f>F424+F425+F426</f>
        <v>0</v>
      </c>
      <c r="G423" s="47">
        <f>G424+G425+G426</f>
        <v>0</v>
      </c>
      <c r="H423" s="240">
        <f>G423/C423*100</f>
        <v>0</v>
      </c>
      <c r="I423" s="279"/>
    </row>
    <row r="424" spans="1:9" s="238" customFormat="1" ht="15.75" customHeight="1">
      <c r="A424" s="121"/>
      <c r="B424" s="116" t="s">
        <v>10</v>
      </c>
      <c r="C424" s="50">
        <v>79462.7</v>
      </c>
      <c r="D424" s="50">
        <v>0</v>
      </c>
      <c r="E424" s="50">
        <v>0</v>
      </c>
      <c r="F424" s="50">
        <v>0</v>
      </c>
      <c r="G424" s="50">
        <v>0</v>
      </c>
      <c r="H424" s="50">
        <f>G424/C424*100</f>
        <v>0</v>
      </c>
      <c r="I424" s="279"/>
    </row>
    <row r="425" spans="1:9" s="238" customFormat="1" ht="15.75" customHeight="1">
      <c r="A425" s="121"/>
      <c r="B425" s="116" t="s">
        <v>11</v>
      </c>
      <c r="C425" s="50">
        <v>0</v>
      </c>
      <c r="D425" s="50">
        <v>0</v>
      </c>
      <c r="E425" s="50">
        <v>0</v>
      </c>
      <c r="F425" s="50">
        <v>0</v>
      </c>
      <c r="G425" s="50">
        <v>0</v>
      </c>
      <c r="H425" s="50" t="s">
        <v>14</v>
      </c>
      <c r="I425" s="279"/>
    </row>
    <row r="426" spans="1:9" s="238" customFormat="1" ht="15.75" customHeight="1">
      <c r="A426" s="121"/>
      <c r="B426" s="116" t="s">
        <v>12</v>
      </c>
      <c r="C426" s="50">
        <v>0</v>
      </c>
      <c r="D426" s="50">
        <v>0</v>
      </c>
      <c r="E426" s="50">
        <v>0</v>
      </c>
      <c r="F426" s="50">
        <v>0</v>
      </c>
      <c r="G426" s="50">
        <v>0</v>
      </c>
      <c r="H426" s="50" t="s">
        <v>14</v>
      </c>
      <c r="I426" s="279"/>
    </row>
    <row r="427" spans="1:9" s="238" customFormat="1" ht="15.75" customHeight="1">
      <c r="A427" s="121"/>
      <c r="B427" s="148" t="s">
        <v>24</v>
      </c>
      <c r="C427" s="47">
        <f>C428+C429+C430</f>
        <v>0</v>
      </c>
      <c r="D427" s="47">
        <f>D428+D429+D430</f>
        <v>0</v>
      </c>
      <c r="E427" s="47">
        <f>E428+E429+E430</f>
        <v>0</v>
      </c>
      <c r="F427" s="47">
        <f>F428+F429+F430</f>
        <v>0</v>
      </c>
      <c r="G427" s="47">
        <f>G428+G429+G430</f>
        <v>0</v>
      </c>
      <c r="H427" s="47" t="s">
        <v>14</v>
      </c>
      <c r="I427" s="279"/>
    </row>
    <row r="428" spans="1:9" s="238" customFormat="1" ht="15.75" customHeight="1">
      <c r="A428" s="121"/>
      <c r="B428" s="116" t="s">
        <v>10</v>
      </c>
      <c r="C428" s="72">
        <v>0</v>
      </c>
      <c r="D428" s="50">
        <v>0</v>
      </c>
      <c r="E428" s="50">
        <v>0</v>
      </c>
      <c r="F428" s="50">
        <v>0</v>
      </c>
      <c r="G428" s="50">
        <v>0</v>
      </c>
      <c r="H428" s="50" t="s">
        <v>14</v>
      </c>
      <c r="I428" s="279"/>
    </row>
    <row r="429" spans="1:9" s="238" customFormat="1" ht="15.75" customHeight="1">
      <c r="A429" s="121"/>
      <c r="B429" s="116" t="s">
        <v>11</v>
      </c>
      <c r="C429" s="50">
        <v>0</v>
      </c>
      <c r="D429" s="50">
        <v>0</v>
      </c>
      <c r="E429" s="50">
        <v>0</v>
      </c>
      <c r="F429" s="50">
        <v>0</v>
      </c>
      <c r="G429" s="50">
        <v>0</v>
      </c>
      <c r="H429" s="50" t="s">
        <v>14</v>
      </c>
      <c r="I429" s="279"/>
    </row>
    <row r="430" spans="1:9" s="238" customFormat="1" ht="15.75" customHeight="1">
      <c r="A430" s="121"/>
      <c r="B430" s="116" t="s">
        <v>12</v>
      </c>
      <c r="C430" s="50">
        <v>0</v>
      </c>
      <c r="D430" s="50">
        <v>0</v>
      </c>
      <c r="E430" s="50">
        <v>0</v>
      </c>
      <c r="F430" s="50">
        <v>0</v>
      </c>
      <c r="G430" s="50">
        <v>0</v>
      </c>
      <c r="H430" s="50" t="s">
        <v>14</v>
      </c>
      <c r="I430" s="280"/>
    </row>
    <row r="431" spans="1:9" s="233" customFormat="1" ht="31.5" customHeight="1">
      <c r="A431" s="180" t="s">
        <v>149</v>
      </c>
      <c r="B431" s="28" t="s">
        <v>150</v>
      </c>
      <c r="C431" s="141">
        <f>C432</f>
        <v>15608.7</v>
      </c>
      <c r="D431" s="141">
        <f>D432</f>
        <v>15608.7</v>
      </c>
      <c r="E431" s="141">
        <f>E432</f>
        <v>0</v>
      </c>
      <c r="F431" s="141">
        <f>F432</f>
        <v>1306.5</v>
      </c>
      <c r="G431" s="141">
        <f>G432</f>
        <v>1306.5</v>
      </c>
      <c r="H431" s="141">
        <f>G431/C431*100</f>
        <v>8.3703319302696571</v>
      </c>
      <c r="I431" s="241"/>
    </row>
    <row r="432" spans="1:9" s="238" customFormat="1" ht="31.5" customHeight="1">
      <c r="A432" s="242" t="s">
        <v>151</v>
      </c>
      <c r="B432" s="176" t="s">
        <v>152</v>
      </c>
      <c r="C432" s="177">
        <f>SUM(C434:C436)+SUM(C446:C448)</f>
        <v>15608.7</v>
      </c>
      <c r="D432" s="177">
        <f>SUM(D434:D436)+SUM(D446:D448)</f>
        <v>15608.7</v>
      </c>
      <c r="E432" s="177">
        <f>SUM(E434:E436)+SUM(E446:E448)</f>
        <v>0</v>
      </c>
      <c r="F432" s="177">
        <f>SUM(F434:F436)+SUM(F446:F448)</f>
        <v>1306.5</v>
      </c>
      <c r="G432" s="177">
        <f>SUM(G434:G436)+SUM(G446:G448)</f>
        <v>1306.5</v>
      </c>
      <c r="H432" s="177">
        <f>G432/C432*100</f>
        <v>8.3703319302696571</v>
      </c>
      <c r="I432" s="162"/>
    </row>
    <row r="433" spans="1:9" s="238" customFormat="1" ht="23.1" customHeight="1">
      <c r="A433" s="239" t="s">
        <v>153</v>
      </c>
      <c r="B433" s="144" t="s">
        <v>154</v>
      </c>
      <c r="C433" s="50"/>
      <c r="D433" s="50"/>
      <c r="E433" s="50"/>
      <c r="F433" s="50"/>
      <c r="G433" s="50"/>
      <c r="H433" s="50"/>
      <c r="I433" s="278" t="s">
        <v>155</v>
      </c>
    </row>
    <row r="434" spans="1:9" s="243" customFormat="1" ht="15.75" customHeight="1">
      <c r="A434" s="121"/>
      <c r="B434" s="116" t="s">
        <v>10</v>
      </c>
      <c r="C434" s="50">
        <f>C438+C442</f>
        <v>15608.7</v>
      </c>
      <c r="D434" s="50">
        <f>D438+D442</f>
        <v>15608.7</v>
      </c>
      <c r="E434" s="50">
        <f>E438+E442</f>
        <v>0</v>
      </c>
      <c r="F434" s="50">
        <f>F438+F442</f>
        <v>0</v>
      </c>
      <c r="G434" s="50">
        <f>G438+G442</f>
        <v>0</v>
      </c>
      <c r="H434" s="50">
        <f>G434/C434*100</f>
        <v>0</v>
      </c>
      <c r="I434" s="279"/>
    </row>
    <row r="435" spans="1:9" s="243" customFormat="1" ht="15.75" customHeight="1">
      <c r="A435" s="121"/>
      <c r="B435" s="116" t="s">
        <v>11</v>
      </c>
      <c r="C435" s="50">
        <f t="shared" ref="C435:G436" si="44">C439+C443</f>
        <v>0</v>
      </c>
      <c r="D435" s="50">
        <f t="shared" si="44"/>
        <v>0</v>
      </c>
      <c r="E435" s="50">
        <f t="shared" si="44"/>
        <v>0</v>
      </c>
      <c r="F435" s="50">
        <f t="shared" si="44"/>
        <v>0</v>
      </c>
      <c r="G435" s="50">
        <f t="shared" si="44"/>
        <v>0</v>
      </c>
      <c r="H435" s="50" t="s">
        <v>14</v>
      </c>
      <c r="I435" s="279"/>
    </row>
    <row r="436" spans="1:9" s="243" customFormat="1" ht="15.75" customHeight="1">
      <c r="A436" s="121"/>
      <c r="B436" s="116" t="s">
        <v>12</v>
      </c>
      <c r="C436" s="50">
        <f t="shared" si="44"/>
        <v>0</v>
      </c>
      <c r="D436" s="50">
        <f t="shared" si="44"/>
        <v>0</v>
      </c>
      <c r="E436" s="50">
        <f t="shared" si="44"/>
        <v>0</v>
      </c>
      <c r="F436" s="50">
        <f t="shared" si="44"/>
        <v>0</v>
      </c>
      <c r="G436" s="50">
        <f t="shared" si="44"/>
        <v>0</v>
      </c>
      <c r="H436" s="50" t="s">
        <v>14</v>
      </c>
      <c r="I436" s="279"/>
    </row>
    <row r="437" spans="1:9" s="243" customFormat="1" ht="15.75" customHeight="1">
      <c r="A437" s="121"/>
      <c r="B437" s="146" t="s">
        <v>13</v>
      </c>
      <c r="C437" s="47">
        <f>C438+C439+C440</f>
        <v>0</v>
      </c>
      <c r="D437" s="47">
        <f>D438+D439+D440</f>
        <v>0</v>
      </c>
      <c r="E437" s="47">
        <f>E438+E439+E440</f>
        <v>0</v>
      </c>
      <c r="F437" s="47">
        <f>F438+F439+F440</f>
        <v>0</v>
      </c>
      <c r="G437" s="47">
        <f>G438+G439+G440</f>
        <v>0</v>
      </c>
      <c r="H437" s="50" t="s">
        <v>14</v>
      </c>
      <c r="I437" s="279"/>
    </row>
    <row r="438" spans="1:9" s="243" customFormat="1" ht="15.75" customHeight="1">
      <c r="A438" s="121"/>
      <c r="B438" s="116" t="s">
        <v>10</v>
      </c>
      <c r="C438" s="50">
        <v>0</v>
      </c>
      <c r="D438" s="50">
        <v>0</v>
      </c>
      <c r="E438" s="50">
        <v>0</v>
      </c>
      <c r="F438" s="50">
        <v>0</v>
      </c>
      <c r="G438" s="50">
        <v>0</v>
      </c>
      <c r="H438" s="50" t="s">
        <v>14</v>
      </c>
      <c r="I438" s="279"/>
    </row>
    <row r="439" spans="1:9" s="243" customFormat="1" ht="15.75" customHeight="1">
      <c r="A439" s="121"/>
      <c r="B439" s="116" t="s">
        <v>11</v>
      </c>
      <c r="C439" s="50">
        <v>0</v>
      </c>
      <c r="D439" s="50">
        <v>0</v>
      </c>
      <c r="E439" s="50">
        <v>0</v>
      </c>
      <c r="F439" s="50">
        <v>0</v>
      </c>
      <c r="G439" s="50">
        <v>0</v>
      </c>
      <c r="H439" s="50" t="s">
        <v>14</v>
      </c>
      <c r="I439" s="279"/>
    </row>
    <row r="440" spans="1:9" s="243" customFormat="1" ht="15.75" customHeight="1">
      <c r="A440" s="121"/>
      <c r="B440" s="139" t="s">
        <v>12</v>
      </c>
      <c r="C440" s="50">
        <v>0</v>
      </c>
      <c r="D440" s="50">
        <v>0</v>
      </c>
      <c r="E440" s="50">
        <v>0</v>
      </c>
      <c r="F440" s="50">
        <v>0</v>
      </c>
      <c r="G440" s="50">
        <v>0</v>
      </c>
      <c r="H440" s="50" t="s">
        <v>14</v>
      </c>
      <c r="I440" s="279"/>
    </row>
    <row r="441" spans="1:9" s="243" customFormat="1" ht="15.75" customHeight="1">
      <c r="A441" s="121"/>
      <c r="B441" s="148" t="s">
        <v>24</v>
      </c>
      <c r="C441" s="47">
        <f>C442+C443+C444</f>
        <v>15608.7</v>
      </c>
      <c r="D441" s="47">
        <f>D442+D443+D444</f>
        <v>15608.7</v>
      </c>
      <c r="E441" s="47">
        <f>E442+E443+E444</f>
        <v>0</v>
      </c>
      <c r="F441" s="47">
        <f>F442+F443+F444</f>
        <v>0</v>
      </c>
      <c r="G441" s="47">
        <f>G442+G443+G444</f>
        <v>0</v>
      </c>
      <c r="H441" s="47">
        <f>G441/C441*100</f>
        <v>0</v>
      </c>
      <c r="I441" s="279"/>
    </row>
    <row r="442" spans="1:9" s="243" customFormat="1" ht="15.75" customHeight="1">
      <c r="A442" s="121"/>
      <c r="B442" s="116" t="s">
        <v>10</v>
      </c>
      <c r="C442" s="72">
        <v>15608.7</v>
      </c>
      <c r="D442" s="72">
        <v>15608.7</v>
      </c>
      <c r="E442" s="50">
        <v>0</v>
      </c>
      <c r="F442" s="50">
        <v>0</v>
      </c>
      <c r="G442" s="50">
        <v>0</v>
      </c>
      <c r="H442" s="50">
        <f>G442/C442*100</f>
        <v>0</v>
      </c>
      <c r="I442" s="279"/>
    </row>
    <row r="443" spans="1:9" s="243" customFormat="1" ht="15.75" customHeight="1">
      <c r="A443" s="121"/>
      <c r="B443" s="116" t="s">
        <v>11</v>
      </c>
      <c r="C443" s="50">
        <v>0</v>
      </c>
      <c r="D443" s="50">
        <v>0</v>
      </c>
      <c r="E443" s="50">
        <v>0</v>
      </c>
      <c r="F443" s="50">
        <v>0</v>
      </c>
      <c r="G443" s="50">
        <v>0</v>
      </c>
      <c r="H443" s="50" t="s">
        <v>14</v>
      </c>
      <c r="I443" s="279"/>
    </row>
    <row r="444" spans="1:9" s="243" customFormat="1" ht="15.75" customHeight="1">
      <c r="A444" s="121"/>
      <c r="B444" s="116" t="s">
        <v>12</v>
      </c>
      <c r="C444" s="50">
        <v>0</v>
      </c>
      <c r="D444" s="50">
        <v>0</v>
      </c>
      <c r="E444" s="50">
        <v>0</v>
      </c>
      <c r="F444" s="50">
        <v>0</v>
      </c>
      <c r="G444" s="50">
        <v>0</v>
      </c>
      <c r="H444" s="50" t="s">
        <v>14</v>
      </c>
      <c r="I444" s="280"/>
    </row>
    <row r="445" spans="1:9" s="243" customFormat="1" ht="31.5">
      <c r="A445" s="213" t="s">
        <v>156</v>
      </c>
      <c r="B445" s="244" t="s">
        <v>157</v>
      </c>
      <c r="C445" s="50"/>
      <c r="D445" s="50"/>
      <c r="E445" s="50"/>
      <c r="F445" s="50"/>
      <c r="G445" s="50"/>
      <c r="H445" s="50"/>
      <c r="I445" s="278" t="s">
        <v>158</v>
      </c>
    </row>
    <row r="446" spans="1:9" s="243" customFormat="1" ht="15.75" customHeight="1">
      <c r="A446" s="121"/>
      <c r="B446" s="116" t="s">
        <v>10</v>
      </c>
      <c r="C446" s="50">
        <f t="shared" ref="C446:G448" si="45">C450+C454</f>
        <v>0</v>
      </c>
      <c r="D446" s="50">
        <f t="shared" si="45"/>
        <v>0</v>
      </c>
      <c r="E446" s="50">
        <f t="shared" si="45"/>
        <v>0</v>
      </c>
      <c r="F446" s="50">
        <f t="shared" si="45"/>
        <v>1306.5</v>
      </c>
      <c r="G446" s="50">
        <f t="shared" si="45"/>
        <v>1306.5</v>
      </c>
      <c r="H446" s="50" t="s">
        <v>14</v>
      </c>
      <c r="I446" s="279"/>
    </row>
    <row r="447" spans="1:9" s="243" customFormat="1" ht="15.75" customHeight="1">
      <c r="A447" s="121"/>
      <c r="B447" s="116" t="s">
        <v>11</v>
      </c>
      <c r="C447" s="50">
        <f t="shared" si="45"/>
        <v>0</v>
      </c>
      <c r="D447" s="50">
        <f t="shared" si="45"/>
        <v>0</v>
      </c>
      <c r="E447" s="50">
        <f t="shared" si="45"/>
        <v>0</v>
      </c>
      <c r="F447" s="50">
        <f t="shared" si="45"/>
        <v>0</v>
      </c>
      <c r="G447" s="50">
        <f t="shared" si="45"/>
        <v>0</v>
      </c>
      <c r="H447" s="50" t="s">
        <v>14</v>
      </c>
      <c r="I447" s="279"/>
    </row>
    <row r="448" spans="1:9" s="243" customFormat="1" ht="15.75" customHeight="1">
      <c r="A448" s="121"/>
      <c r="B448" s="116" t="s">
        <v>12</v>
      </c>
      <c r="C448" s="50">
        <f t="shared" si="45"/>
        <v>0</v>
      </c>
      <c r="D448" s="50">
        <f t="shared" si="45"/>
        <v>0</v>
      </c>
      <c r="E448" s="50">
        <f t="shared" si="45"/>
        <v>0</v>
      </c>
      <c r="F448" s="50">
        <f t="shared" si="45"/>
        <v>0</v>
      </c>
      <c r="G448" s="50">
        <f t="shared" si="45"/>
        <v>0</v>
      </c>
      <c r="H448" s="50" t="s">
        <v>14</v>
      </c>
      <c r="I448" s="279"/>
    </row>
    <row r="449" spans="1:9" s="243" customFormat="1" ht="15.75" customHeight="1">
      <c r="A449" s="121"/>
      <c r="B449" s="146" t="s">
        <v>13</v>
      </c>
      <c r="C449" s="47">
        <f>C450+C451+C452</f>
        <v>0</v>
      </c>
      <c r="D449" s="47">
        <f>D450+D451+D452</f>
        <v>0</v>
      </c>
      <c r="E449" s="47">
        <f>E450+E451+E452</f>
        <v>0</v>
      </c>
      <c r="F449" s="47">
        <f>F450+F451+F452</f>
        <v>0</v>
      </c>
      <c r="G449" s="47">
        <f>G450+G451+G452</f>
        <v>0</v>
      </c>
      <c r="H449" s="50" t="s">
        <v>14</v>
      </c>
      <c r="I449" s="279"/>
    </row>
    <row r="450" spans="1:9" s="243" customFormat="1" ht="15.75" customHeight="1">
      <c r="A450" s="121"/>
      <c r="B450" s="116" t="s">
        <v>10</v>
      </c>
      <c r="C450" s="50">
        <v>0</v>
      </c>
      <c r="D450" s="50">
        <v>0</v>
      </c>
      <c r="E450" s="50">
        <v>0</v>
      </c>
      <c r="F450" s="50">
        <v>0</v>
      </c>
      <c r="G450" s="50">
        <v>0</v>
      </c>
      <c r="H450" s="50" t="s">
        <v>14</v>
      </c>
      <c r="I450" s="279"/>
    </row>
    <row r="451" spans="1:9" s="243" customFormat="1" ht="15.75" customHeight="1">
      <c r="A451" s="121"/>
      <c r="B451" s="116" t="s">
        <v>11</v>
      </c>
      <c r="C451" s="50">
        <v>0</v>
      </c>
      <c r="D451" s="50">
        <v>0</v>
      </c>
      <c r="E451" s="50">
        <v>0</v>
      </c>
      <c r="F451" s="50">
        <v>0</v>
      </c>
      <c r="G451" s="50">
        <v>0</v>
      </c>
      <c r="H451" s="50" t="s">
        <v>14</v>
      </c>
      <c r="I451" s="279"/>
    </row>
    <row r="452" spans="1:9" s="243" customFormat="1" ht="15.75" customHeight="1">
      <c r="A452" s="121"/>
      <c r="B452" s="116" t="s">
        <v>12</v>
      </c>
      <c r="C452" s="50">
        <v>0</v>
      </c>
      <c r="D452" s="50">
        <v>0</v>
      </c>
      <c r="E452" s="50">
        <v>0</v>
      </c>
      <c r="F452" s="50">
        <v>0</v>
      </c>
      <c r="G452" s="50">
        <v>0</v>
      </c>
      <c r="H452" s="50" t="s">
        <v>14</v>
      </c>
      <c r="I452" s="279"/>
    </row>
    <row r="453" spans="1:9" s="243" customFormat="1" ht="15.75" customHeight="1">
      <c r="A453" s="121"/>
      <c r="B453" s="148" t="s">
        <v>24</v>
      </c>
      <c r="C453" s="47">
        <f>C454+C455+C456</f>
        <v>0</v>
      </c>
      <c r="D453" s="47">
        <f>D454+D455+D456</f>
        <v>0</v>
      </c>
      <c r="E453" s="47">
        <f>E454+E455+E456</f>
        <v>0</v>
      </c>
      <c r="F453" s="47">
        <f>F454+F455+F456</f>
        <v>1306.5</v>
      </c>
      <c r="G453" s="47">
        <f>G454+G455+G456</f>
        <v>1306.5</v>
      </c>
      <c r="H453" s="47" t="s">
        <v>14</v>
      </c>
      <c r="I453" s="279"/>
    </row>
    <row r="454" spans="1:9" s="243" customFormat="1" ht="15.75" customHeight="1">
      <c r="A454" s="121"/>
      <c r="B454" s="116" t="s">
        <v>10</v>
      </c>
      <c r="C454" s="50">
        <v>0</v>
      </c>
      <c r="D454" s="50">
        <v>0</v>
      </c>
      <c r="E454" s="50">
        <v>0</v>
      </c>
      <c r="F454" s="50">
        <v>1306.5</v>
      </c>
      <c r="G454" s="50">
        <v>1306.5</v>
      </c>
      <c r="H454" s="50" t="s">
        <v>14</v>
      </c>
      <c r="I454" s="279"/>
    </row>
    <row r="455" spans="1:9" s="243" customFormat="1" ht="15.75" customHeight="1">
      <c r="A455" s="121"/>
      <c r="B455" s="116" t="s">
        <v>11</v>
      </c>
      <c r="C455" s="50">
        <v>0</v>
      </c>
      <c r="D455" s="50">
        <v>0</v>
      </c>
      <c r="E455" s="50">
        <v>0</v>
      </c>
      <c r="F455" s="50">
        <v>0</v>
      </c>
      <c r="G455" s="50">
        <v>0</v>
      </c>
      <c r="H455" s="50" t="s">
        <v>14</v>
      </c>
      <c r="I455" s="279"/>
    </row>
    <row r="456" spans="1:9" s="243" customFormat="1" ht="15.75" customHeight="1">
      <c r="A456" s="121"/>
      <c r="B456" s="116" t="s">
        <v>12</v>
      </c>
      <c r="C456" s="50">
        <v>0</v>
      </c>
      <c r="D456" s="50">
        <v>0</v>
      </c>
      <c r="E456" s="50">
        <v>0</v>
      </c>
      <c r="F456" s="50">
        <v>0</v>
      </c>
      <c r="G456" s="50">
        <v>0</v>
      </c>
      <c r="H456" s="50" t="s">
        <v>14</v>
      </c>
      <c r="I456" s="280"/>
    </row>
    <row r="457" spans="1:9" s="31" customFormat="1" ht="15.75">
      <c r="A457" s="27" t="s">
        <v>159</v>
      </c>
      <c r="B457" s="28" t="s">
        <v>160</v>
      </c>
      <c r="C457" s="29">
        <f>SUM(C459:C461)</f>
        <v>198373.11</v>
      </c>
      <c r="D457" s="29">
        <f>SUM(D459:D461)</f>
        <v>198373.11</v>
      </c>
      <c r="E457" s="29">
        <f>SUM(E459:E461)</f>
        <v>41996.119999999995</v>
      </c>
      <c r="F457" s="29">
        <f>SUM(F459:F461)</f>
        <v>39527.590000000004</v>
      </c>
      <c r="G457" s="29">
        <f>SUM(G459:G461)</f>
        <v>39527.590000000004</v>
      </c>
      <c r="H457" s="29">
        <f>G457/C457*100</f>
        <v>19.925881083378695</v>
      </c>
      <c r="I457" s="43"/>
    </row>
    <row r="458" spans="1:9" ht="31.5">
      <c r="A458" s="237"/>
      <c r="B458" s="168" t="s">
        <v>154</v>
      </c>
      <c r="C458" s="55"/>
      <c r="D458" s="55"/>
      <c r="E458" s="55"/>
      <c r="F458" s="55"/>
      <c r="G458" s="55"/>
      <c r="H458" s="55"/>
      <c r="I458" s="281" t="s">
        <v>161</v>
      </c>
    </row>
    <row r="459" spans="1:9" ht="15.75" customHeight="1">
      <c r="A459" s="237"/>
      <c r="B459" s="12" t="s">
        <v>10</v>
      </c>
      <c r="C459" s="55">
        <f t="shared" ref="C459:G461" si="46">C463+C467</f>
        <v>174348</v>
      </c>
      <c r="D459" s="55">
        <f t="shared" si="46"/>
        <v>174348</v>
      </c>
      <c r="E459" s="55">
        <f>E463+E467</f>
        <v>34722.14</v>
      </c>
      <c r="F459" s="55">
        <f t="shared" si="46"/>
        <v>34720.51</v>
      </c>
      <c r="G459" s="55">
        <f t="shared" si="46"/>
        <v>34720.51</v>
      </c>
      <c r="H459" s="55">
        <f>G459/C459*100</f>
        <v>19.914487117718586</v>
      </c>
      <c r="I459" s="282"/>
    </row>
    <row r="460" spans="1:9" ht="15.75">
      <c r="A460" s="237"/>
      <c r="B460" s="12" t="s">
        <v>11</v>
      </c>
      <c r="C460" s="55">
        <f t="shared" si="46"/>
        <v>24025.11</v>
      </c>
      <c r="D460" s="55">
        <f t="shared" si="46"/>
        <v>24025.11</v>
      </c>
      <c r="E460" s="55">
        <f t="shared" si="46"/>
        <v>7273.98</v>
      </c>
      <c r="F460" s="55">
        <f t="shared" si="46"/>
        <v>4807.08</v>
      </c>
      <c r="G460" s="55">
        <f t="shared" si="46"/>
        <v>4807.08</v>
      </c>
      <c r="H460" s="55">
        <f>G460/C460*100</f>
        <v>20.00856603778297</v>
      </c>
      <c r="I460" s="282"/>
    </row>
    <row r="461" spans="1:9" ht="15.75">
      <c r="A461" s="237"/>
      <c r="B461" s="12" t="s">
        <v>12</v>
      </c>
      <c r="C461" s="55">
        <f t="shared" si="46"/>
        <v>0</v>
      </c>
      <c r="D461" s="55">
        <f t="shared" si="46"/>
        <v>0</v>
      </c>
      <c r="E461" s="55">
        <f t="shared" si="46"/>
        <v>0</v>
      </c>
      <c r="F461" s="55">
        <f t="shared" si="46"/>
        <v>0</v>
      </c>
      <c r="G461" s="55">
        <f t="shared" si="46"/>
        <v>0</v>
      </c>
      <c r="H461" s="55" t="s">
        <v>14</v>
      </c>
      <c r="I461" s="282"/>
    </row>
    <row r="462" spans="1:9" ht="15.75">
      <c r="A462" s="237"/>
      <c r="B462" s="52" t="s">
        <v>13</v>
      </c>
      <c r="C462" s="54">
        <f>C463+C464+C465</f>
        <v>0</v>
      </c>
      <c r="D462" s="54">
        <f>D463+D464+D465</f>
        <v>0</v>
      </c>
      <c r="E462" s="54">
        <f>E463+E464+E465</f>
        <v>0</v>
      </c>
      <c r="F462" s="54">
        <f>F463+F464+F465</f>
        <v>0</v>
      </c>
      <c r="G462" s="54">
        <f>G463+G464+G465</f>
        <v>0</v>
      </c>
      <c r="H462" s="54" t="s">
        <v>14</v>
      </c>
      <c r="I462" s="282"/>
    </row>
    <row r="463" spans="1:9" ht="15.75">
      <c r="A463" s="237"/>
      <c r="B463" s="12" t="s">
        <v>10</v>
      </c>
      <c r="C463" s="55">
        <v>0</v>
      </c>
      <c r="D463" s="55">
        <v>0</v>
      </c>
      <c r="E463" s="55">
        <v>0</v>
      </c>
      <c r="F463" s="55">
        <v>0</v>
      </c>
      <c r="G463" s="55">
        <v>0</v>
      </c>
      <c r="H463" s="55" t="s">
        <v>14</v>
      </c>
      <c r="I463" s="282"/>
    </row>
    <row r="464" spans="1:9" ht="15.75">
      <c r="A464" s="237"/>
      <c r="B464" s="12" t="s">
        <v>11</v>
      </c>
      <c r="C464" s="55">
        <v>0</v>
      </c>
      <c r="D464" s="55">
        <v>0</v>
      </c>
      <c r="E464" s="55">
        <v>0</v>
      </c>
      <c r="F464" s="55">
        <v>0</v>
      </c>
      <c r="G464" s="55">
        <v>0</v>
      </c>
      <c r="H464" s="55" t="s">
        <v>14</v>
      </c>
      <c r="I464" s="282"/>
    </row>
    <row r="465" spans="1:9" ht="15.75">
      <c r="A465" s="237"/>
      <c r="B465" s="12" t="s">
        <v>12</v>
      </c>
      <c r="C465" s="55">
        <v>0</v>
      </c>
      <c r="D465" s="55">
        <v>0</v>
      </c>
      <c r="E465" s="55">
        <v>0</v>
      </c>
      <c r="F465" s="55">
        <v>0</v>
      </c>
      <c r="G465" s="55">
        <v>0</v>
      </c>
      <c r="H465" s="55" t="s">
        <v>14</v>
      </c>
      <c r="I465" s="282"/>
    </row>
    <row r="466" spans="1:9" ht="15.75">
      <c r="A466" s="237"/>
      <c r="B466" s="56" t="s">
        <v>24</v>
      </c>
      <c r="C466" s="54">
        <f>C467+C468+C469</f>
        <v>198373.11</v>
      </c>
      <c r="D466" s="54">
        <f>D467+D468+D469</f>
        <v>198373.11</v>
      </c>
      <c r="E466" s="54">
        <f>E467+E468+E469</f>
        <v>41996.119999999995</v>
      </c>
      <c r="F466" s="54">
        <f>F467+F468+F469</f>
        <v>39527.590000000004</v>
      </c>
      <c r="G466" s="54">
        <f>G467+G468+G469</f>
        <v>39527.590000000004</v>
      </c>
      <c r="H466" s="54">
        <f>G466/C466*100</f>
        <v>19.925881083378695</v>
      </c>
      <c r="I466" s="282"/>
    </row>
    <row r="467" spans="1:9" ht="15.75">
      <c r="A467" s="237"/>
      <c r="B467" s="12" t="s">
        <v>10</v>
      </c>
      <c r="C467" s="55">
        <v>174348</v>
      </c>
      <c r="D467" s="55">
        <v>174348</v>
      </c>
      <c r="E467" s="55">
        <v>34722.14</v>
      </c>
      <c r="F467" s="55">
        <v>34720.51</v>
      </c>
      <c r="G467" s="55">
        <v>34720.51</v>
      </c>
      <c r="H467" s="55">
        <f>G467/C467*100</f>
        <v>19.914487117718586</v>
      </c>
      <c r="I467" s="282"/>
    </row>
    <row r="468" spans="1:9" ht="15.75">
      <c r="A468" s="237"/>
      <c r="B468" s="12" t="s">
        <v>11</v>
      </c>
      <c r="C468" s="55">
        <v>24025.11</v>
      </c>
      <c r="D468" s="55">
        <v>24025.11</v>
      </c>
      <c r="E468" s="55">
        <v>7273.98</v>
      </c>
      <c r="F468" s="55">
        <v>4807.08</v>
      </c>
      <c r="G468" s="55">
        <v>4807.08</v>
      </c>
      <c r="H468" s="55">
        <f>G468/C468*100</f>
        <v>20.00856603778297</v>
      </c>
      <c r="I468" s="282"/>
    </row>
    <row r="469" spans="1:9" ht="17.25" customHeight="1">
      <c r="A469" s="237"/>
      <c r="B469" s="12" t="s">
        <v>12</v>
      </c>
      <c r="C469" s="91">
        <v>0</v>
      </c>
      <c r="D469" s="91">
        <v>0</v>
      </c>
      <c r="E469" s="91">
        <v>0</v>
      </c>
      <c r="F469" s="91">
        <v>0</v>
      </c>
      <c r="G469" s="91">
        <v>0</v>
      </c>
      <c r="H469" s="91" t="s">
        <v>14</v>
      </c>
      <c r="I469" s="283"/>
    </row>
    <row r="470" spans="1:9" s="31" customFormat="1" ht="45.75" customHeight="1">
      <c r="A470" s="27" t="s">
        <v>162</v>
      </c>
      <c r="B470" s="28" t="s">
        <v>163</v>
      </c>
      <c r="C470" s="29">
        <f>C472+C473+C474</f>
        <v>2601718.7000000002</v>
      </c>
      <c r="D470" s="29">
        <f>D472+D473+D474</f>
        <v>2601718.7000000002</v>
      </c>
      <c r="E470" s="29">
        <f>E472+E473+E474</f>
        <v>639434.5</v>
      </c>
      <c r="F470" s="29">
        <f>F472+F473+F474</f>
        <v>639434.5</v>
      </c>
      <c r="G470" s="29">
        <f>G472+G473+G474</f>
        <v>639434.5</v>
      </c>
      <c r="H470" s="29">
        <f>G470/C470*100</f>
        <v>24.577388016621473</v>
      </c>
      <c r="I470" s="43"/>
    </row>
    <row r="471" spans="1:9" s="67" customFormat="1" ht="15.75">
      <c r="A471" s="44"/>
      <c r="B471" s="33" t="s">
        <v>164</v>
      </c>
      <c r="C471" s="47"/>
      <c r="D471" s="47"/>
      <c r="E471" s="47"/>
      <c r="F471" s="47"/>
      <c r="G471" s="47"/>
      <c r="H471" s="47"/>
      <c r="I471" s="245"/>
    </row>
    <row r="472" spans="1:9" ht="15.75">
      <c r="A472" s="246"/>
      <c r="B472" s="12" t="s">
        <v>10</v>
      </c>
      <c r="C472" s="55">
        <f t="shared" ref="C472:G474" si="47">C476+C488</f>
        <v>2601718.7000000002</v>
      </c>
      <c r="D472" s="55">
        <f t="shared" si="47"/>
        <v>2601718.7000000002</v>
      </c>
      <c r="E472" s="55">
        <f t="shared" si="47"/>
        <v>639434.5</v>
      </c>
      <c r="F472" s="55">
        <f t="shared" si="47"/>
        <v>639434.5</v>
      </c>
      <c r="G472" s="55">
        <f t="shared" si="47"/>
        <v>639434.5</v>
      </c>
      <c r="H472" s="55">
        <f>G472/C472*100</f>
        <v>24.577388016621473</v>
      </c>
      <c r="I472" s="247"/>
    </row>
    <row r="473" spans="1:9" ht="15.75">
      <c r="A473" s="246"/>
      <c r="B473" s="12" t="s">
        <v>11</v>
      </c>
      <c r="C473" s="55">
        <f t="shared" si="47"/>
        <v>0</v>
      </c>
      <c r="D473" s="55">
        <f t="shared" si="47"/>
        <v>0</v>
      </c>
      <c r="E473" s="55">
        <f t="shared" si="47"/>
        <v>0</v>
      </c>
      <c r="F473" s="55">
        <f t="shared" si="47"/>
        <v>0</v>
      </c>
      <c r="G473" s="55">
        <f t="shared" si="47"/>
        <v>0</v>
      </c>
      <c r="H473" s="55" t="s">
        <v>14</v>
      </c>
      <c r="I473" s="247"/>
    </row>
    <row r="474" spans="1:9" ht="15.75">
      <c r="A474" s="246"/>
      <c r="B474" s="12" t="s">
        <v>12</v>
      </c>
      <c r="C474" s="55">
        <f t="shared" si="47"/>
        <v>0</v>
      </c>
      <c r="D474" s="55">
        <f t="shared" si="47"/>
        <v>0</v>
      </c>
      <c r="E474" s="55">
        <f t="shared" si="47"/>
        <v>0</v>
      </c>
      <c r="F474" s="55">
        <f t="shared" si="47"/>
        <v>0</v>
      </c>
      <c r="G474" s="55">
        <f t="shared" si="47"/>
        <v>0</v>
      </c>
      <c r="H474" s="55" t="s">
        <v>14</v>
      </c>
      <c r="I474" s="247"/>
    </row>
    <row r="475" spans="1:9" s="102" customFormat="1" ht="47.25">
      <c r="A475" s="97" t="s">
        <v>165</v>
      </c>
      <c r="B475" s="98" t="s">
        <v>166</v>
      </c>
      <c r="C475" s="99">
        <f>C476+C477+C478</f>
        <v>2502470</v>
      </c>
      <c r="D475" s="99">
        <f>D476+D477+D478</f>
        <v>2502470</v>
      </c>
      <c r="E475" s="99">
        <f>E476+E477+E478</f>
        <v>625616.80000000005</v>
      </c>
      <c r="F475" s="99">
        <f>F476+F477+F478</f>
        <v>625616.80000000005</v>
      </c>
      <c r="G475" s="99">
        <f>G476+G477+G478</f>
        <v>625616.80000000005</v>
      </c>
      <c r="H475" s="99">
        <f>G475/C475*100</f>
        <v>24.999972027636698</v>
      </c>
      <c r="I475" s="101"/>
    </row>
    <row r="476" spans="1:9" s="67" customFormat="1" ht="15.75">
      <c r="A476" s="88"/>
      <c r="B476" s="116" t="s">
        <v>10</v>
      </c>
      <c r="C476" s="65">
        <f t="shared" ref="C476:G478" si="48">C480+C484</f>
        <v>2502470</v>
      </c>
      <c r="D476" s="65">
        <f t="shared" si="48"/>
        <v>2502470</v>
      </c>
      <c r="E476" s="65">
        <f>E480+E484</f>
        <v>625616.80000000005</v>
      </c>
      <c r="F476" s="65">
        <f t="shared" si="48"/>
        <v>625616.80000000005</v>
      </c>
      <c r="G476" s="65">
        <f t="shared" si="48"/>
        <v>625616.80000000005</v>
      </c>
      <c r="H476" s="66">
        <f>G476/C476*100</f>
        <v>24.999972027636698</v>
      </c>
      <c r="I476" s="284" t="s">
        <v>167</v>
      </c>
    </row>
    <row r="477" spans="1:9" s="67" customFormat="1" ht="15.75">
      <c r="A477" s="88"/>
      <c r="B477" s="116" t="s">
        <v>11</v>
      </c>
      <c r="C477" s="65">
        <f t="shared" si="48"/>
        <v>0</v>
      </c>
      <c r="D477" s="65">
        <f t="shared" si="48"/>
        <v>0</v>
      </c>
      <c r="E477" s="65">
        <f t="shared" si="48"/>
        <v>0</v>
      </c>
      <c r="F477" s="65">
        <f t="shared" si="48"/>
        <v>0</v>
      </c>
      <c r="G477" s="65">
        <f t="shared" si="48"/>
        <v>0</v>
      </c>
      <c r="H477" s="66" t="s">
        <v>14</v>
      </c>
      <c r="I477" s="285"/>
    </row>
    <row r="478" spans="1:9" s="67" customFormat="1" ht="15.75">
      <c r="A478" s="88"/>
      <c r="B478" s="116" t="s">
        <v>12</v>
      </c>
      <c r="C478" s="65">
        <f t="shared" si="48"/>
        <v>0</v>
      </c>
      <c r="D478" s="65">
        <f t="shared" si="48"/>
        <v>0</v>
      </c>
      <c r="E478" s="65">
        <f t="shared" si="48"/>
        <v>0</v>
      </c>
      <c r="F478" s="65">
        <f t="shared" si="48"/>
        <v>0</v>
      </c>
      <c r="G478" s="65">
        <f t="shared" si="48"/>
        <v>0</v>
      </c>
      <c r="H478" s="66" t="s">
        <v>14</v>
      </c>
      <c r="I478" s="285"/>
    </row>
    <row r="479" spans="1:9" s="67" customFormat="1" ht="15.75">
      <c r="A479" s="88"/>
      <c r="B479" s="118" t="s">
        <v>13</v>
      </c>
      <c r="C479" s="70">
        <f>C480+C481+C482</f>
        <v>0</v>
      </c>
      <c r="D479" s="70">
        <f>D480+D481+D482</f>
        <v>0</v>
      </c>
      <c r="E479" s="70">
        <f>E480+E481+E482</f>
        <v>0</v>
      </c>
      <c r="F479" s="70">
        <f>F480+F481+F482</f>
        <v>0</v>
      </c>
      <c r="G479" s="70">
        <f>G480+G481+G482</f>
        <v>0</v>
      </c>
      <c r="H479" s="71" t="s">
        <v>14</v>
      </c>
      <c r="I479" s="285"/>
    </row>
    <row r="480" spans="1:9" s="67" customFormat="1" ht="15.75">
      <c r="A480" s="88"/>
      <c r="B480" s="116" t="s">
        <v>10</v>
      </c>
      <c r="C480" s="65">
        <v>0</v>
      </c>
      <c r="D480" s="65">
        <v>0</v>
      </c>
      <c r="E480" s="65">
        <v>0</v>
      </c>
      <c r="F480" s="65">
        <v>0</v>
      </c>
      <c r="G480" s="65">
        <v>0</v>
      </c>
      <c r="H480" s="66" t="s">
        <v>14</v>
      </c>
      <c r="I480" s="285"/>
    </row>
    <row r="481" spans="1:9" s="67" customFormat="1" ht="15.75">
      <c r="A481" s="88"/>
      <c r="B481" s="116" t="s">
        <v>11</v>
      </c>
      <c r="C481" s="65">
        <v>0</v>
      </c>
      <c r="D481" s="65">
        <v>0</v>
      </c>
      <c r="E481" s="65">
        <v>0</v>
      </c>
      <c r="F481" s="65">
        <v>0</v>
      </c>
      <c r="G481" s="65">
        <v>0</v>
      </c>
      <c r="H481" s="66" t="s">
        <v>14</v>
      </c>
      <c r="I481" s="286"/>
    </row>
    <row r="482" spans="1:9" s="67" customFormat="1" ht="15.75">
      <c r="A482" s="88"/>
      <c r="B482" s="116" t="s">
        <v>12</v>
      </c>
      <c r="C482" s="65">
        <v>0</v>
      </c>
      <c r="D482" s="65">
        <v>0</v>
      </c>
      <c r="E482" s="65">
        <v>0</v>
      </c>
      <c r="F482" s="65">
        <v>0</v>
      </c>
      <c r="G482" s="65">
        <v>0</v>
      </c>
      <c r="H482" s="66" t="s">
        <v>14</v>
      </c>
      <c r="I482" s="286"/>
    </row>
    <row r="483" spans="1:9" s="67" customFormat="1" ht="15.75">
      <c r="A483" s="88"/>
      <c r="B483" s="118" t="s">
        <v>15</v>
      </c>
      <c r="C483" s="70">
        <f>C484+C485+C486</f>
        <v>2502470</v>
      </c>
      <c r="D483" s="70">
        <f>D484+D485+D486</f>
        <v>2502470</v>
      </c>
      <c r="E483" s="70">
        <f>E484+E485+E486</f>
        <v>625616.80000000005</v>
      </c>
      <c r="F483" s="70">
        <f>F484+F485+F486</f>
        <v>625616.80000000005</v>
      </c>
      <c r="G483" s="70">
        <f>G484+G485+G486</f>
        <v>625616.80000000005</v>
      </c>
      <c r="H483" s="71">
        <f>G483/C483*100</f>
        <v>24.999972027636698</v>
      </c>
      <c r="I483" s="286"/>
    </row>
    <row r="484" spans="1:9" s="67" customFormat="1" ht="15.75">
      <c r="A484" s="88"/>
      <c r="B484" s="116" t="s">
        <v>10</v>
      </c>
      <c r="C484" s="65">
        <v>2502470</v>
      </c>
      <c r="D484" s="65">
        <v>2502470</v>
      </c>
      <c r="E484" s="65">
        <v>625616.80000000005</v>
      </c>
      <c r="F484" s="65">
        <v>625616.80000000005</v>
      </c>
      <c r="G484" s="65">
        <v>625616.80000000005</v>
      </c>
      <c r="H484" s="66">
        <f>G484/C484*100</f>
        <v>24.999972027636698</v>
      </c>
      <c r="I484" s="286"/>
    </row>
    <row r="485" spans="1:9" s="67" customFormat="1" ht="15.75">
      <c r="A485" s="88"/>
      <c r="B485" s="116" t="s">
        <v>11</v>
      </c>
      <c r="C485" s="65">
        <v>0</v>
      </c>
      <c r="D485" s="65">
        <v>0</v>
      </c>
      <c r="E485" s="65">
        <v>0</v>
      </c>
      <c r="F485" s="65">
        <v>0</v>
      </c>
      <c r="G485" s="65">
        <v>0</v>
      </c>
      <c r="H485" s="66" t="s">
        <v>14</v>
      </c>
      <c r="I485" s="286"/>
    </row>
    <row r="486" spans="1:9" s="67" customFormat="1" ht="15.75">
      <c r="A486" s="88"/>
      <c r="B486" s="116" t="s">
        <v>12</v>
      </c>
      <c r="C486" s="65">
        <v>0</v>
      </c>
      <c r="D486" s="65">
        <v>0</v>
      </c>
      <c r="E486" s="65">
        <v>0</v>
      </c>
      <c r="F486" s="65">
        <v>0</v>
      </c>
      <c r="G486" s="65">
        <v>0</v>
      </c>
      <c r="H486" s="66" t="s">
        <v>14</v>
      </c>
      <c r="I486" s="287"/>
    </row>
    <row r="487" spans="1:9" s="102" customFormat="1" ht="66" customHeight="1">
      <c r="A487" s="97" t="s">
        <v>168</v>
      </c>
      <c r="B487" s="98" t="s">
        <v>169</v>
      </c>
      <c r="C487" s="99">
        <f>C488+C489+C490</f>
        <v>99248.7</v>
      </c>
      <c r="D487" s="99">
        <f>D488+D489+D490</f>
        <v>99248.7</v>
      </c>
      <c r="E487" s="99">
        <f>E488+E489+E490</f>
        <v>13817.7</v>
      </c>
      <c r="F487" s="99">
        <f>F488+F489+F490</f>
        <v>13817.7</v>
      </c>
      <c r="G487" s="99">
        <f>G488+G489+G490</f>
        <v>13817.7</v>
      </c>
      <c r="H487" s="99">
        <f>G487/C487*100</f>
        <v>13.922298226576268</v>
      </c>
      <c r="I487" s="101"/>
    </row>
    <row r="488" spans="1:9" s="67" customFormat="1" ht="15.75">
      <c r="A488" s="88"/>
      <c r="B488" s="116" t="s">
        <v>10</v>
      </c>
      <c r="C488" s="65">
        <f t="shared" ref="C488:G489" si="49">C492+C496</f>
        <v>99248.7</v>
      </c>
      <c r="D488" s="65">
        <f t="shared" si="49"/>
        <v>99248.7</v>
      </c>
      <c r="E488" s="65">
        <f t="shared" si="49"/>
        <v>13817.7</v>
      </c>
      <c r="F488" s="65">
        <f t="shared" si="49"/>
        <v>13817.7</v>
      </c>
      <c r="G488" s="65">
        <f t="shared" si="49"/>
        <v>13817.7</v>
      </c>
      <c r="H488" s="50">
        <f>G488/C488*100</f>
        <v>13.922298226576268</v>
      </c>
      <c r="I488" s="284" t="s">
        <v>170</v>
      </c>
    </row>
    <row r="489" spans="1:9" s="67" customFormat="1" ht="15.75">
      <c r="A489" s="88"/>
      <c r="B489" s="64" t="s">
        <v>11</v>
      </c>
      <c r="C489" s="65">
        <f t="shared" si="49"/>
        <v>0</v>
      </c>
      <c r="D489" s="65">
        <f t="shared" si="49"/>
        <v>0</v>
      </c>
      <c r="E489" s="65">
        <f t="shared" si="49"/>
        <v>0</v>
      </c>
      <c r="F489" s="65">
        <f t="shared" si="49"/>
        <v>0</v>
      </c>
      <c r="G489" s="65">
        <f t="shared" si="49"/>
        <v>0</v>
      </c>
      <c r="H489" s="50" t="s">
        <v>14</v>
      </c>
      <c r="I489" s="285"/>
    </row>
    <row r="490" spans="1:9" s="67" customFormat="1" ht="15.75">
      <c r="A490" s="88"/>
      <c r="B490" s="64" t="s">
        <v>12</v>
      </c>
      <c r="C490" s="65">
        <f>SUM(C494+C498)</f>
        <v>0</v>
      </c>
      <c r="D490" s="65">
        <f>SUM(D494+D498)</f>
        <v>0</v>
      </c>
      <c r="E490" s="65">
        <f>SUM(E494+E498)</f>
        <v>0</v>
      </c>
      <c r="F490" s="65">
        <f>SUM(F494+F498)</f>
        <v>0</v>
      </c>
      <c r="G490" s="65">
        <f>SUM(G494+G498)</f>
        <v>0</v>
      </c>
      <c r="H490" s="50" t="s">
        <v>14</v>
      </c>
      <c r="I490" s="285"/>
    </row>
    <row r="491" spans="1:9" s="67" customFormat="1" ht="15.75">
      <c r="A491" s="88"/>
      <c r="B491" s="69" t="s">
        <v>13</v>
      </c>
      <c r="C491" s="70">
        <f>C492+C493+C494</f>
        <v>0</v>
      </c>
      <c r="D491" s="70">
        <f>D492+D493+D494</f>
        <v>0</v>
      </c>
      <c r="E491" s="70">
        <f>E492+E493+E494</f>
        <v>0</v>
      </c>
      <c r="F491" s="70">
        <f>F492+F493+F494</f>
        <v>0</v>
      </c>
      <c r="G491" s="70">
        <f>G492+G493+G494</f>
        <v>0</v>
      </c>
      <c r="H491" s="50" t="s">
        <v>14</v>
      </c>
      <c r="I491" s="285"/>
    </row>
    <row r="492" spans="1:9" s="67" customFormat="1" ht="15.75">
      <c r="A492" s="88"/>
      <c r="B492" s="116" t="s">
        <v>10</v>
      </c>
      <c r="C492" s="65">
        <v>0</v>
      </c>
      <c r="D492" s="65">
        <v>0</v>
      </c>
      <c r="E492" s="65">
        <v>0</v>
      </c>
      <c r="F492" s="65">
        <v>0</v>
      </c>
      <c r="G492" s="65">
        <v>0</v>
      </c>
      <c r="H492" s="50" t="s">
        <v>14</v>
      </c>
      <c r="I492" s="285"/>
    </row>
    <row r="493" spans="1:9" s="67" customFormat="1" ht="15.75">
      <c r="A493" s="88"/>
      <c r="B493" s="64" t="s">
        <v>11</v>
      </c>
      <c r="C493" s="65">
        <v>0</v>
      </c>
      <c r="D493" s="65">
        <v>0</v>
      </c>
      <c r="E493" s="65">
        <v>0</v>
      </c>
      <c r="F493" s="65">
        <v>0</v>
      </c>
      <c r="G493" s="65">
        <v>0</v>
      </c>
      <c r="H493" s="50" t="s">
        <v>14</v>
      </c>
      <c r="I493" s="285"/>
    </row>
    <row r="494" spans="1:9" s="67" customFormat="1" ht="15.75">
      <c r="A494" s="88"/>
      <c r="B494" s="64" t="s">
        <v>12</v>
      </c>
      <c r="C494" s="65">
        <v>0</v>
      </c>
      <c r="D494" s="65">
        <v>0</v>
      </c>
      <c r="E494" s="65">
        <v>0</v>
      </c>
      <c r="F494" s="65">
        <v>0</v>
      </c>
      <c r="G494" s="65">
        <v>0</v>
      </c>
      <c r="H494" s="50" t="s">
        <v>14</v>
      </c>
      <c r="I494" s="285"/>
    </row>
    <row r="495" spans="1:9" s="67" customFormat="1" ht="15.75">
      <c r="A495" s="88"/>
      <c r="B495" s="69" t="s">
        <v>15</v>
      </c>
      <c r="C495" s="70">
        <f>C496+C497+C498</f>
        <v>99248.7</v>
      </c>
      <c r="D495" s="70">
        <f>D496+D497+D498</f>
        <v>99248.7</v>
      </c>
      <c r="E495" s="70">
        <f>E496+E497+E498</f>
        <v>13817.7</v>
      </c>
      <c r="F495" s="70">
        <f>F496+F497+F498</f>
        <v>13817.7</v>
      </c>
      <c r="G495" s="70">
        <f>G496+G497+G498</f>
        <v>13817.7</v>
      </c>
      <c r="H495" s="47">
        <f>G495/C495*100</f>
        <v>13.922298226576268</v>
      </c>
      <c r="I495" s="285"/>
    </row>
    <row r="496" spans="1:9" s="67" customFormat="1" ht="15.75">
      <c r="A496" s="88"/>
      <c r="B496" s="116" t="s">
        <v>10</v>
      </c>
      <c r="C496" s="65">
        <v>99248.7</v>
      </c>
      <c r="D496" s="65">
        <v>99248.7</v>
      </c>
      <c r="E496" s="65">
        <v>13817.7</v>
      </c>
      <c r="F496" s="65">
        <v>13817.7</v>
      </c>
      <c r="G496" s="65">
        <v>13817.7</v>
      </c>
      <c r="H496" s="50">
        <f>G496/C496*100</f>
        <v>13.922298226576268</v>
      </c>
      <c r="I496" s="285"/>
    </row>
    <row r="497" spans="1:9" s="67" customFormat="1" ht="15.75">
      <c r="A497" s="88"/>
      <c r="B497" s="64" t="s">
        <v>11</v>
      </c>
      <c r="C497" s="65">
        <v>0</v>
      </c>
      <c r="D497" s="65">
        <v>0</v>
      </c>
      <c r="E497" s="65">
        <v>0</v>
      </c>
      <c r="F497" s="65">
        <v>0</v>
      </c>
      <c r="G497" s="65">
        <v>0</v>
      </c>
      <c r="H497" s="50" t="s">
        <v>14</v>
      </c>
      <c r="I497" s="285"/>
    </row>
    <row r="498" spans="1:9" s="67" customFormat="1" ht="15.75">
      <c r="A498" s="88"/>
      <c r="B498" s="64" t="s">
        <v>12</v>
      </c>
      <c r="C498" s="65">
        <v>0</v>
      </c>
      <c r="D498" s="65">
        <v>0</v>
      </c>
      <c r="E498" s="65">
        <v>0</v>
      </c>
      <c r="F498" s="65">
        <v>0</v>
      </c>
      <c r="G498" s="65">
        <v>0</v>
      </c>
      <c r="H498" s="50" t="s">
        <v>14</v>
      </c>
      <c r="I498" s="288"/>
    </row>
    <row r="499" spans="1:9" s="31" customFormat="1" ht="47.25">
      <c r="A499" s="180" t="s">
        <v>171</v>
      </c>
      <c r="B499" s="231" t="s">
        <v>172</v>
      </c>
      <c r="C499" s="141">
        <f>C500</f>
        <v>1963.3000000000002</v>
      </c>
      <c r="D499" s="141">
        <f>D500</f>
        <v>1963.3000000000002</v>
      </c>
      <c r="E499" s="141">
        <f>E500</f>
        <v>0</v>
      </c>
      <c r="F499" s="141">
        <f>F500</f>
        <v>0</v>
      </c>
      <c r="G499" s="141">
        <f>G500</f>
        <v>0</v>
      </c>
      <c r="H499" s="141">
        <f>G499/C499*100</f>
        <v>0</v>
      </c>
      <c r="I499" s="193"/>
    </row>
    <row r="500" spans="1:9" ht="31.5">
      <c r="A500" s="121"/>
      <c r="B500" s="33" t="s">
        <v>43</v>
      </c>
      <c r="C500" s="39">
        <f>C501+C502</f>
        <v>1963.3000000000002</v>
      </c>
      <c r="D500" s="39">
        <f>D501+D502</f>
        <v>1963.3000000000002</v>
      </c>
      <c r="E500" s="39">
        <f>E501+E502</f>
        <v>0</v>
      </c>
      <c r="F500" s="39">
        <f>F501+F502</f>
        <v>0</v>
      </c>
      <c r="G500" s="39">
        <f>G501+G502</f>
        <v>0</v>
      </c>
      <c r="H500" s="54">
        <f>G500/C500*100</f>
        <v>0</v>
      </c>
      <c r="I500" s="281" t="s">
        <v>173</v>
      </c>
    </row>
    <row r="501" spans="1:9" s="67" customFormat="1" ht="15.75">
      <c r="A501" s="121"/>
      <c r="B501" s="116" t="s">
        <v>10</v>
      </c>
      <c r="C501" s="65">
        <f t="shared" ref="C501:G502" si="50">C505+C509</f>
        <v>742.9</v>
      </c>
      <c r="D501" s="65">
        <f t="shared" si="50"/>
        <v>742.9</v>
      </c>
      <c r="E501" s="65">
        <f t="shared" si="50"/>
        <v>0</v>
      </c>
      <c r="F501" s="65">
        <f t="shared" si="50"/>
        <v>0</v>
      </c>
      <c r="G501" s="65">
        <f t="shared" si="50"/>
        <v>0</v>
      </c>
      <c r="H501" s="50">
        <f>G501/C501*100</f>
        <v>0</v>
      </c>
      <c r="I501" s="282"/>
    </row>
    <row r="502" spans="1:9" s="67" customFormat="1" ht="15.75">
      <c r="A502" s="121"/>
      <c r="B502" s="64" t="s">
        <v>11</v>
      </c>
      <c r="C502" s="65">
        <f t="shared" si="50"/>
        <v>1220.4000000000001</v>
      </c>
      <c r="D502" s="65">
        <f t="shared" si="50"/>
        <v>1220.4000000000001</v>
      </c>
      <c r="E502" s="65">
        <f t="shared" si="50"/>
        <v>0</v>
      </c>
      <c r="F502" s="65">
        <f t="shared" si="50"/>
        <v>0</v>
      </c>
      <c r="G502" s="65">
        <f t="shared" si="50"/>
        <v>0</v>
      </c>
      <c r="H502" s="50">
        <f>G502/C502*100</f>
        <v>0</v>
      </c>
      <c r="I502" s="282"/>
    </row>
    <row r="503" spans="1:9" s="67" customFormat="1" ht="15.75">
      <c r="A503" s="121"/>
      <c r="B503" s="64" t="s">
        <v>12</v>
      </c>
      <c r="C503" s="65">
        <v>0</v>
      </c>
      <c r="D503" s="65">
        <v>0</v>
      </c>
      <c r="E503" s="65">
        <v>0</v>
      </c>
      <c r="F503" s="65">
        <v>0</v>
      </c>
      <c r="G503" s="65">
        <v>0</v>
      </c>
      <c r="H503" s="50" t="s">
        <v>14</v>
      </c>
      <c r="I503" s="282"/>
    </row>
    <row r="504" spans="1:9" s="67" customFormat="1" ht="15.75">
      <c r="A504" s="121"/>
      <c r="B504" s="69" t="s">
        <v>13</v>
      </c>
      <c r="C504" s="70">
        <f>C505+C506+C507</f>
        <v>0</v>
      </c>
      <c r="D504" s="70">
        <f>D505+D506+D507</f>
        <v>0</v>
      </c>
      <c r="E504" s="70">
        <f>E505+E506+E507</f>
        <v>0</v>
      </c>
      <c r="F504" s="70">
        <f>F505+F506+F507</f>
        <v>0</v>
      </c>
      <c r="G504" s="70">
        <f>G505+G506+G507</f>
        <v>0</v>
      </c>
      <c r="H504" s="50" t="s">
        <v>14</v>
      </c>
      <c r="I504" s="282"/>
    </row>
    <row r="505" spans="1:9" s="67" customFormat="1" ht="15.75">
      <c r="A505" s="121"/>
      <c r="B505" s="116" t="s">
        <v>10</v>
      </c>
      <c r="C505" s="65">
        <v>0</v>
      </c>
      <c r="D505" s="65">
        <v>0</v>
      </c>
      <c r="E505" s="65">
        <v>0</v>
      </c>
      <c r="F505" s="65">
        <v>0</v>
      </c>
      <c r="G505" s="65">
        <v>0</v>
      </c>
      <c r="H505" s="50" t="s">
        <v>14</v>
      </c>
      <c r="I505" s="282"/>
    </row>
    <row r="506" spans="1:9" s="67" customFormat="1" ht="15.75">
      <c r="A506" s="121"/>
      <c r="B506" s="64" t="s">
        <v>11</v>
      </c>
      <c r="C506" s="65">
        <v>0</v>
      </c>
      <c r="D506" s="65">
        <v>0</v>
      </c>
      <c r="E506" s="65">
        <v>0</v>
      </c>
      <c r="F506" s="65">
        <v>0</v>
      </c>
      <c r="G506" s="65">
        <v>0</v>
      </c>
      <c r="H506" s="50" t="s">
        <v>14</v>
      </c>
      <c r="I506" s="282"/>
    </row>
    <row r="507" spans="1:9" s="67" customFormat="1" ht="15.75">
      <c r="A507" s="121"/>
      <c r="B507" s="64" t="s">
        <v>12</v>
      </c>
      <c r="C507" s="65">
        <v>0</v>
      </c>
      <c r="D507" s="65">
        <v>0</v>
      </c>
      <c r="E507" s="65">
        <v>0</v>
      </c>
      <c r="F507" s="65">
        <v>0</v>
      </c>
      <c r="G507" s="65">
        <v>0</v>
      </c>
      <c r="H507" s="50" t="s">
        <v>14</v>
      </c>
      <c r="I507" s="282"/>
    </row>
    <row r="508" spans="1:9" s="67" customFormat="1" ht="15.75">
      <c r="A508" s="121"/>
      <c r="B508" s="69" t="s">
        <v>15</v>
      </c>
      <c r="C508" s="70">
        <f>C509+C510+C511</f>
        <v>1963.3000000000002</v>
      </c>
      <c r="D508" s="70">
        <f>D509+D510+D511</f>
        <v>1963.3000000000002</v>
      </c>
      <c r="E508" s="70">
        <f>E509+E510+E511</f>
        <v>0</v>
      </c>
      <c r="F508" s="70">
        <f>F509+F510+F511</f>
        <v>0</v>
      </c>
      <c r="G508" s="70">
        <f>G509+G510+G511</f>
        <v>0</v>
      </c>
      <c r="H508" s="47">
        <f>G508/C508*100</f>
        <v>0</v>
      </c>
      <c r="I508" s="282"/>
    </row>
    <row r="509" spans="1:9" s="67" customFormat="1" ht="15.75">
      <c r="A509" s="121"/>
      <c r="B509" s="116" t="s">
        <v>10</v>
      </c>
      <c r="C509" s="50">
        <v>742.9</v>
      </c>
      <c r="D509" s="50">
        <v>742.9</v>
      </c>
      <c r="E509" s="50">
        <v>0</v>
      </c>
      <c r="F509" s="50">
        <v>0</v>
      </c>
      <c r="G509" s="50">
        <v>0</v>
      </c>
      <c r="H509" s="50">
        <f>G509/C509*100</f>
        <v>0</v>
      </c>
      <c r="I509" s="282"/>
    </row>
    <row r="510" spans="1:9" s="67" customFormat="1" ht="15.75">
      <c r="A510" s="121"/>
      <c r="B510" s="64" t="s">
        <v>11</v>
      </c>
      <c r="C510" s="50">
        <v>1220.4000000000001</v>
      </c>
      <c r="D510" s="50">
        <v>1220.4000000000001</v>
      </c>
      <c r="E510" s="50">
        <v>0</v>
      </c>
      <c r="F510" s="50">
        <v>0</v>
      </c>
      <c r="G510" s="50">
        <v>0</v>
      </c>
      <c r="H510" s="50">
        <f>G510/C510*100</f>
        <v>0</v>
      </c>
      <c r="I510" s="282"/>
    </row>
    <row r="511" spans="1:9" s="67" customFormat="1" ht="15.75">
      <c r="A511" s="121"/>
      <c r="B511" s="64" t="s">
        <v>12</v>
      </c>
      <c r="C511" s="65">
        <v>0</v>
      </c>
      <c r="D511" s="65">
        <v>0</v>
      </c>
      <c r="E511" s="65">
        <v>0</v>
      </c>
      <c r="F511" s="65">
        <v>0</v>
      </c>
      <c r="G511" s="65">
        <v>0</v>
      </c>
      <c r="H511" s="50" t="s">
        <v>14</v>
      </c>
      <c r="I511" s="283"/>
    </row>
    <row r="512" spans="1:9" s="179" customFormat="1" ht="31.5">
      <c r="A512" s="248" t="s">
        <v>174</v>
      </c>
      <c r="B512" s="249" t="s">
        <v>175</v>
      </c>
      <c r="C512" s="177">
        <f>C514</f>
        <v>71535</v>
      </c>
      <c r="D512" s="177">
        <f>D514</f>
        <v>71535</v>
      </c>
      <c r="E512" s="177">
        <f>E514</f>
        <v>71535</v>
      </c>
      <c r="F512" s="177">
        <f>F514</f>
        <v>0</v>
      </c>
      <c r="G512" s="177">
        <f>G514</f>
        <v>0</v>
      </c>
      <c r="H512" s="177">
        <f>G512/C512*100</f>
        <v>0</v>
      </c>
      <c r="I512" s="250"/>
    </row>
    <row r="513" spans="1:9" ht="31.5">
      <c r="A513" s="125"/>
      <c r="B513" s="251" t="s">
        <v>176</v>
      </c>
      <c r="C513" s="55"/>
      <c r="D513" s="55"/>
      <c r="E513" s="55"/>
      <c r="F513" s="55"/>
      <c r="G513" s="55"/>
      <c r="H513" s="54"/>
      <c r="I513" s="126"/>
    </row>
    <row r="514" spans="1:9" ht="15.75">
      <c r="A514" s="125"/>
      <c r="B514" s="56" t="s">
        <v>177</v>
      </c>
      <c r="C514" s="54">
        <f t="shared" ref="C514:G517" si="51">C518+C522</f>
        <v>71535</v>
      </c>
      <c r="D514" s="54">
        <f t="shared" si="51"/>
        <v>71535</v>
      </c>
      <c r="E514" s="54">
        <f t="shared" si="51"/>
        <v>71535</v>
      </c>
      <c r="F514" s="54">
        <f t="shared" si="51"/>
        <v>0</v>
      </c>
      <c r="G514" s="54">
        <f t="shared" si="51"/>
        <v>0</v>
      </c>
      <c r="H514" s="54">
        <f>G514/C514*100</f>
        <v>0</v>
      </c>
      <c r="I514" s="271" t="s">
        <v>178</v>
      </c>
    </row>
    <row r="515" spans="1:9" ht="15.75">
      <c r="A515" s="125"/>
      <c r="B515" s="12" t="s">
        <v>10</v>
      </c>
      <c r="C515" s="55">
        <f t="shared" si="51"/>
        <v>71535</v>
      </c>
      <c r="D515" s="55">
        <f t="shared" si="51"/>
        <v>71535</v>
      </c>
      <c r="E515" s="55">
        <f t="shared" si="51"/>
        <v>71535</v>
      </c>
      <c r="F515" s="55">
        <f t="shared" si="51"/>
        <v>0</v>
      </c>
      <c r="G515" s="55">
        <f t="shared" si="51"/>
        <v>0</v>
      </c>
      <c r="H515" s="55">
        <f>G515/C515*100</f>
        <v>0</v>
      </c>
      <c r="I515" s="271"/>
    </row>
    <row r="516" spans="1:9" ht="15.75">
      <c r="A516" s="125"/>
      <c r="B516" s="126" t="s">
        <v>11</v>
      </c>
      <c r="C516" s="55">
        <f t="shared" si="51"/>
        <v>0</v>
      </c>
      <c r="D516" s="55">
        <f t="shared" si="51"/>
        <v>0</v>
      </c>
      <c r="E516" s="55">
        <f t="shared" si="51"/>
        <v>0</v>
      </c>
      <c r="F516" s="55">
        <f t="shared" si="51"/>
        <v>0</v>
      </c>
      <c r="G516" s="55">
        <f t="shared" si="51"/>
        <v>0</v>
      </c>
      <c r="H516" s="55" t="s">
        <v>14</v>
      </c>
      <c r="I516" s="271"/>
    </row>
    <row r="517" spans="1:9" ht="15.75">
      <c r="A517" s="125"/>
      <c r="B517" s="12" t="s">
        <v>12</v>
      </c>
      <c r="C517" s="55">
        <f t="shared" si="51"/>
        <v>0</v>
      </c>
      <c r="D517" s="55">
        <f t="shared" si="51"/>
        <v>0</v>
      </c>
      <c r="E517" s="55">
        <f t="shared" si="51"/>
        <v>0</v>
      </c>
      <c r="F517" s="55">
        <f t="shared" si="51"/>
        <v>0</v>
      </c>
      <c r="G517" s="55">
        <f t="shared" si="51"/>
        <v>0</v>
      </c>
      <c r="H517" s="55" t="s">
        <v>14</v>
      </c>
      <c r="I517" s="271"/>
    </row>
    <row r="518" spans="1:9" ht="15.75">
      <c r="A518" s="125"/>
      <c r="B518" s="52" t="s">
        <v>13</v>
      </c>
      <c r="C518" s="54">
        <f>C519+C520+C521</f>
        <v>71535</v>
      </c>
      <c r="D518" s="54">
        <f>D519+D520+D521</f>
        <v>71535</v>
      </c>
      <c r="E518" s="54">
        <f>E519+E520+E521</f>
        <v>71535</v>
      </c>
      <c r="F518" s="54">
        <f>F519+F520+F521</f>
        <v>0</v>
      </c>
      <c r="G518" s="54">
        <f>G519+G520+G521</f>
        <v>0</v>
      </c>
      <c r="H518" s="54">
        <f>G518/C518*100</f>
        <v>0</v>
      </c>
      <c r="I518" s="271"/>
    </row>
    <row r="519" spans="1:9" ht="15.75">
      <c r="A519" s="125"/>
      <c r="B519" s="12" t="s">
        <v>10</v>
      </c>
      <c r="C519" s="55">
        <v>71535</v>
      </c>
      <c r="D519" s="55">
        <v>71535</v>
      </c>
      <c r="E519" s="55">
        <v>71535</v>
      </c>
      <c r="F519" s="55">
        <v>0</v>
      </c>
      <c r="G519" s="55">
        <v>0</v>
      </c>
      <c r="H519" s="55">
        <f>G519/C519*100</f>
        <v>0</v>
      </c>
      <c r="I519" s="271"/>
    </row>
    <row r="520" spans="1:9" ht="15.75">
      <c r="A520" s="125"/>
      <c r="B520" s="126" t="s">
        <v>11</v>
      </c>
      <c r="C520" s="55">
        <v>0</v>
      </c>
      <c r="D520" s="55">
        <v>0</v>
      </c>
      <c r="E520" s="55">
        <v>0</v>
      </c>
      <c r="F520" s="55">
        <v>0</v>
      </c>
      <c r="G520" s="55">
        <v>0</v>
      </c>
      <c r="H520" s="55" t="s">
        <v>14</v>
      </c>
      <c r="I520" s="271"/>
    </row>
    <row r="521" spans="1:9" ht="15.75">
      <c r="A521" s="125"/>
      <c r="B521" s="12" t="s">
        <v>12</v>
      </c>
      <c r="C521" s="55">
        <v>0</v>
      </c>
      <c r="D521" s="55">
        <v>0</v>
      </c>
      <c r="E521" s="55">
        <v>0</v>
      </c>
      <c r="F521" s="55">
        <v>0</v>
      </c>
      <c r="G521" s="55">
        <v>0</v>
      </c>
      <c r="H521" s="54" t="s">
        <v>14</v>
      </c>
      <c r="I521" s="271"/>
    </row>
    <row r="522" spans="1:9" ht="15.75">
      <c r="A522" s="125"/>
      <c r="B522" s="56" t="s">
        <v>104</v>
      </c>
      <c r="C522" s="54">
        <f>C523+C524+C525</f>
        <v>0</v>
      </c>
      <c r="D522" s="54">
        <f>D523+D524+D525</f>
        <v>0</v>
      </c>
      <c r="E522" s="54">
        <f>E523+E524+E525</f>
        <v>0</v>
      </c>
      <c r="F522" s="54">
        <f>F523+F524+F525</f>
        <v>0</v>
      </c>
      <c r="G522" s="54">
        <f>G523+G524+G525</f>
        <v>0</v>
      </c>
      <c r="H522" s="54" t="s">
        <v>14</v>
      </c>
      <c r="I522" s="271"/>
    </row>
    <row r="523" spans="1:9" ht="15.75">
      <c r="A523" s="125"/>
      <c r="B523" s="12" t="s">
        <v>10</v>
      </c>
      <c r="C523" s="55">
        <v>0</v>
      </c>
      <c r="D523" s="55">
        <v>0</v>
      </c>
      <c r="E523" s="55">
        <v>0</v>
      </c>
      <c r="F523" s="55">
        <v>0</v>
      </c>
      <c r="G523" s="55">
        <v>0</v>
      </c>
      <c r="H523" s="55" t="s">
        <v>14</v>
      </c>
      <c r="I523" s="271"/>
    </row>
    <row r="524" spans="1:9" ht="15.75">
      <c r="A524" s="125"/>
      <c r="B524" s="126" t="s">
        <v>11</v>
      </c>
      <c r="C524" s="55">
        <v>0</v>
      </c>
      <c r="D524" s="55">
        <v>0</v>
      </c>
      <c r="E524" s="55">
        <v>0</v>
      </c>
      <c r="F524" s="55">
        <v>0</v>
      </c>
      <c r="G524" s="55">
        <v>0</v>
      </c>
      <c r="H524" s="55" t="s">
        <v>14</v>
      </c>
      <c r="I524" s="271"/>
    </row>
    <row r="525" spans="1:9" ht="15.75">
      <c r="A525" s="125"/>
      <c r="B525" s="252" t="s">
        <v>12</v>
      </c>
      <c r="C525" s="55">
        <v>0</v>
      </c>
      <c r="D525" s="55">
        <v>0</v>
      </c>
      <c r="E525" s="55">
        <v>0</v>
      </c>
      <c r="F525" s="55">
        <v>0</v>
      </c>
      <c r="G525" s="55">
        <v>0</v>
      </c>
      <c r="H525" s="54" t="s">
        <v>14</v>
      </c>
      <c r="I525" s="271"/>
    </row>
    <row r="526" spans="1:9" ht="15.75">
      <c r="A526" s="272" t="s">
        <v>179</v>
      </c>
      <c r="B526" s="273"/>
      <c r="C526" s="273"/>
      <c r="D526" s="273"/>
      <c r="E526" s="273"/>
      <c r="F526" s="273"/>
      <c r="G526" s="273"/>
      <c r="H526" s="273"/>
      <c r="I526" s="273"/>
    </row>
    <row r="527" spans="1:9" ht="15.75">
      <c r="A527" s="253"/>
      <c r="B527" s="254" t="s">
        <v>177</v>
      </c>
      <c r="C527" s="205">
        <f>C528+C542</f>
        <v>15381937.1</v>
      </c>
      <c r="D527" s="205">
        <f>D528+D542</f>
        <v>15381937.1</v>
      </c>
      <c r="E527" s="205">
        <f>E528+E542</f>
        <v>0</v>
      </c>
      <c r="F527" s="205">
        <f>F528+F542</f>
        <v>0</v>
      </c>
      <c r="G527" s="205">
        <f>G528+G542</f>
        <v>0</v>
      </c>
      <c r="H527" s="205">
        <f>G527/C527*100</f>
        <v>0</v>
      </c>
      <c r="I527" s="255"/>
    </row>
    <row r="528" spans="1:9" s="261" customFormat="1" ht="18" customHeight="1">
      <c r="A528" s="256" t="s">
        <v>16</v>
      </c>
      <c r="B528" s="257" t="s">
        <v>180</v>
      </c>
      <c r="C528" s="258">
        <f>C530</f>
        <v>15365473.9</v>
      </c>
      <c r="D528" s="258">
        <f>D530</f>
        <v>15365473.9</v>
      </c>
      <c r="E528" s="258">
        <f>E530</f>
        <v>0</v>
      </c>
      <c r="F528" s="258">
        <f>F530</f>
        <v>0</v>
      </c>
      <c r="G528" s="258">
        <f>G530</f>
        <v>0</v>
      </c>
      <c r="H528" s="259">
        <f>G528/C528*100</f>
        <v>0</v>
      </c>
      <c r="I528" s="260"/>
    </row>
    <row r="529" spans="1:9" ht="20.100000000000001" customHeight="1">
      <c r="A529" s="262"/>
      <c r="B529" s="263" t="s">
        <v>181</v>
      </c>
      <c r="C529" s="264"/>
      <c r="D529" s="54"/>
      <c r="E529" s="54"/>
      <c r="F529" s="54"/>
      <c r="G529" s="54"/>
      <c r="H529" s="47"/>
      <c r="I529" s="274" t="s">
        <v>182</v>
      </c>
    </row>
    <row r="530" spans="1:9" ht="20.100000000000001" customHeight="1">
      <c r="A530" s="262"/>
      <c r="B530" s="265" t="s">
        <v>177</v>
      </c>
      <c r="C530" s="54">
        <f>C531+C532+C533</f>
        <v>15365473.9</v>
      </c>
      <c r="D530" s="54">
        <f>D531+D532+D533</f>
        <v>15365473.9</v>
      </c>
      <c r="E530" s="54">
        <f>E531+E532+E533</f>
        <v>0</v>
      </c>
      <c r="F530" s="54">
        <f>F531+F532+F533</f>
        <v>0</v>
      </c>
      <c r="G530" s="54">
        <f>G531+G532+G533</f>
        <v>0</v>
      </c>
      <c r="H530" s="50">
        <f>G530/C530*100</f>
        <v>0</v>
      </c>
      <c r="I530" s="275"/>
    </row>
    <row r="531" spans="1:9" ht="20.100000000000001" customHeight="1">
      <c r="A531" s="262"/>
      <c r="B531" s="126" t="s">
        <v>10</v>
      </c>
      <c r="C531" s="55">
        <f t="shared" ref="C531:G532" si="52">C535+C539</f>
        <v>15365473.9</v>
      </c>
      <c r="D531" s="55">
        <f t="shared" si="52"/>
        <v>15365473.9</v>
      </c>
      <c r="E531" s="55">
        <f t="shared" si="52"/>
        <v>0</v>
      </c>
      <c r="F531" s="55">
        <f t="shared" si="52"/>
        <v>0</v>
      </c>
      <c r="G531" s="55">
        <f t="shared" si="52"/>
        <v>0</v>
      </c>
      <c r="H531" s="50">
        <f>G531/C531*100</f>
        <v>0</v>
      </c>
      <c r="I531" s="275"/>
    </row>
    <row r="532" spans="1:9" ht="20.100000000000001" customHeight="1">
      <c r="A532" s="262"/>
      <c r="B532" s="126" t="s">
        <v>11</v>
      </c>
      <c r="C532" s="55">
        <f t="shared" si="52"/>
        <v>0</v>
      </c>
      <c r="D532" s="55">
        <f t="shared" si="52"/>
        <v>0</v>
      </c>
      <c r="E532" s="55">
        <f t="shared" si="52"/>
        <v>0</v>
      </c>
      <c r="F532" s="55">
        <f t="shared" si="52"/>
        <v>0</v>
      </c>
      <c r="G532" s="55">
        <f t="shared" si="52"/>
        <v>0</v>
      </c>
      <c r="H532" s="55" t="s">
        <v>14</v>
      </c>
      <c r="I532" s="275"/>
    </row>
    <row r="533" spans="1:9" ht="20.100000000000001" customHeight="1">
      <c r="A533" s="262"/>
      <c r="B533" s="126" t="s">
        <v>12</v>
      </c>
      <c r="C533" s="55">
        <f>C537+C541</f>
        <v>0</v>
      </c>
      <c r="D533" s="55">
        <f>D537+D541</f>
        <v>0</v>
      </c>
      <c r="E533" s="55">
        <f>E537+E541</f>
        <v>0</v>
      </c>
      <c r="F533" s="55">
        <f>F537+F541</f>
        <v>0</v>
      </c>
      <c r="G533" s="55">
        <f>G537+G541</f>
        <v>0</v>
      </c>
      <c r="H533" s="55" t="s">
        <v>14</v>
      </c>
      <c r="I533" s="275"/>
    </row>
    <row r="534" spans="1:9" ht="20.100000000000001" customHeight="1">
      <c r="A534" s="262"/>
      <c r="B534" s="38" t="s">
        <v>13</v>
      </c>
      <c r="C534" s="54">
        <f>C535+C536+C537</f>
        <v>15365473.9</v>
      </c>
      <c r="D534" s="54">
        <f>D535+D536+D537</f>
        <v>15365473.9</v>
      </c>
      <c r="E534" s="54">
        <f>E535+E536+E537</f>
        <v>0</v>
      </c>
      <c r="F534" s="54">
        <f>F535+F536+F537</f>
        <v>0</v>
      </c>
      <c r="G534" s="54">
        <f>G535+G536+G537</f>
        <v>0</v>
      </c>
      <c r="H534" s="54">
        <f>G534/C534*100</f>
        <v>0</v>
      </c>
      <c r="I534" s="275"/>
    </row>
    <row r="535" spans="1:9" ht="20.100000000000001" customHeight="1">
      <c r="A535" s="262"/>
      <c r="B535" s="126" t="s">
        <v>10</v>
      </c>
      <c r="C535" s="50">
        <v>15365473.9</v>
      </c>
      <c r="D535" s="50">
        <v>15365473.9</v>
      </c>
      <c r="E535" s="50">
        <v>0</v>
      </c>
      <c r="F535" s="50">
        <v>0</v>
      </c>
      <c r="G535" s="50">
        <v>0</v>
      </c>
      <c r="H535" s="55">
        <f>G535/C535*100</f>
        <v>0</v>
      </c>
      <c r="I535" s="275"/>
    </row>
    <row r="536" spans="1:9" ht="20.100000000000001" customHeight="1">
      <c r="A536" s="262"/>
      <c r="B536" s="126" t="s">
        <v>11</v>
      </c>
      <c r="C536" s="55">
        <v>0</v>
      </c>
      <c r="D536" s="55">
        <v>0</v>
      </c>
      <c r="E536" s="55">
        <v>0</v>
      </c>
      <c r="F536" s="55">
        <v>0</v>
      </c>
      <c r="G536" s="55">
        <v>0</v>
      </c>
      <c r="H536" s="55" t="s">
        <v>14</v>
      </c>
      <c r="I536" s="275"/>
    </row>
    <row r="537" spans="1:9" ht="20.100000000000001" customHeight="1">
      <c r="A537" s="262"/>
      <c r="B537" s="12" t="s">
        <v>12</v>
      </c>
      <c r="C537" s="55">
        <v>0</v>
      </c>
      <c r="D537" s="55">
        <v>0</v>
      </c>
      <c r="E537" s="55">
        <v>0</v>
      </c>
      <c r="F537" s="55">
        <v>0</v>
      </c>
      <c r="G537" s="55">
        <v>0</v>
      </c>
      <c r="H537" s="55" t="s">
        <v>14</v>
      </c>
      <c r="I537" s="275"/>
    </row>
    <row r="538" spans="1:9" ht="20.100000000000001" customHeight="1">
      <c r="A538" s="262"/>
      <c r="B538" s="127" t="s">
        <v>183</v>
      </c>
      <c r="C538" s="172">
        <f>SUM(C539:C541)</f>
        <v>0</v>
      </c>
      <c r="D538" s="172">
        <f>SUM(D539:D541)</f>
        <v>0</v>
      </c>
      <c r="E538" s="172">
        <f>SUM(E539:E541)</f>
        <v>0</v>
      </c>
      <c r="F538" s="172">
        <f>SUM(F539:F541)</f>
        <v>0</v>
      </c>
      <c r="G538" s="172">
        <f>SUM(G539:G541)</f>
        <v>0</v>
      </c>
      <c r="H538" s="172" t="s">
        <v>14</v>
      </c>
      <c r="I538" s="275"/>
    </row>
    <row r="539" spans="1:9" ht="20.100000000000001" customHeight="1">
      <c r="A539" s="262"/>
      <c r="B539" s="126" t="s">
        <v>10</v>
      </c>
      <c r="C539" s="142">
        <v>0</v>
      </c>
      <c r="D539" s="142">
        <v>0</v>
      </c>
      <c r="E539" s="142">
        <v>0</v>
      </c>
      <c r="F539" s="142">
        <v>0</v>
      </c>
      <c r="G539" s="142">
        <v>0</v>
      </c>
      <c r="H539" s="142" t="s">
        <v>14</v>
      </c>
      <c r="I539" s="275"/>
    </row>
    <row r="540" spans="1:9" ht="20.100000000000001" customHeight="1">
      <c r="A540" s="262"/>
      <c r="B540" s="126" t="s">
        <v>11</v>
      </c>
      <c r="C540" s="142">
        <v>0</v>
      </c>
      <c r="D540" s="142">
        <v>0</v>
      </c>
      <c r="E540" s="142">
        <v>0</v>
      </c>
      <c r="F540" s="142">
        <v>0</v>
      </c>
      <c r="G540" s="142">
        <v>0</v>
      </c>
      <c r="H540" s="142" t="s">
        <v>14</v>
      </c>
      <c r="I540" s="275"/>
    </row>
    <row r="541" spans="1:9" ht="15.75">
      <c r="A541" s="262"/>
      <c r="B541" s="266" t="s">
        <v>12</v>
      </c>
      <c r="C541" s="142">
        <v>0</v>
      </c>
      <c r="D541" s="142">
        <v>0</v>
      </c>
      <c r="E541" s="142">
        <v>0</v>
      </c>
      <c r="F541" s="142">
        <v>0</v>
      </c>
      <c r="G541" s="142">
        <v>0</v>
      </c>
      <c r="H541" s="142" t="s">
        <v>14</v>
      </c>
      <c r="I541" s="276"/>
    </row>
    <row r="542" spans="1:9" s="261" customFormat="1" ht="47.25">
      <c r="A542" s="256" t="s">
        <v>20</v>
      </c>
      <c r="B542" s="257" t="s">
        <v>184</v>
      </c>
      <c r="C542" s="267">
        <f>SUM(C544:C546)</f>
        <v>16463.2</v>
      </c>
      <c r="D542" s="267">
        <f>SUM(D544:D546)</f>
        <v>16463.2</v>
      </c>
      <c r="E542" s="267">
        <f>SUM(E544:E546)</f>
        <v>0</v>
      </c>
      <c r="F542" s="267">
        <f>SUM(F544:F546)</f>
        <v>0</v>
      </c>
      <c r="G542" s="267">
        <f>SUM(G544:G546)</f>
        <v>0</v>
      </c>
      <c r="H542" s="267">
        <f>G542/C542*100</f>
        <v>0</v>
      </c>
      <c r="I542" s="268"/>
    </row>
    <row r="543" spans="1:9" ht="24.75" customHeight="1">
      <c r="A543" s="262"/>
      <c r="B543" s="269" t="s">
        <v>185</v>
      </c>
      <c r="C543" s="142"/>
      <c r="D543" s="142"/>
      <c r="E543" s="142"/>
      <c r="F543" s="142"/>
      <c r="G543" s="142"/>
      <c r="H543" s="142"/>
      <c r="I543" s="277" t="s">
        <v>186</v>
      </c>
    </row>
    <row r="544" spans="1:9" ht="15.75">
      <c r="A544" s="262"/>
      <c r="B544" s="126" t="s">
        <v>10</v>
      </c>
      <c r="C544" s="142">
        <f t="shared" ref="C544:G546" si="53">C548</f>
        <v>16463.2</v>
      </c>
      <c r="D544" s="142">
        <f>D548</f>
        <v>16463.2</v>
      </c>
      <c r="E544" s="142">
        <f>E548</f>
        <v>0</v>
      </c>
      <c r="F544" s="142">
        <f>F548</f>
        <v>0</v>
      </c>
      <c r="G544" s="142">
        <f>G548</f>
        <v>0</v>
      </c>
      <c r="H544" s="142">
        <f>G544/C544*100</f>
        <v>0</v>
      </c>
      <c r="I544" s="277"/>
    </row>
    <row r="545" spans="1:9" ht="15.75">
      <c r="A545" s="262"/>
      <c r="B545" s="126" t="s">
        <v>11</v>
      </c>
      <c r="C545" s="142">
        <f t="shared" si="53"/>
        <v>0</v>
      </c>
      <c r="D545" s="142">
        <f t="shared" si="53"/>
        <v>0</v>
      </c>
      <c r="E545" s="142">
        <f t="shared" si="53"/>
        <v>0</v>
      </c>
      <c r="F545" s="142">
        <f t="shared" si="53"/>
        <v>0</v>
      </c>
      <c r="G545" s="142">
        <f t="shared" si="53"/>
        <v>0</v>
      </c>
      <c r="H545" s="142" t="s">
        <v>14</v>
      </c>
      <c r="I545" s="277"/>
    </row>
    <row r="546" spans="1:9" ht="15.75">
      <c r="A546" s="262"/>
      <c r="B546" s="126" t="s">
        <v>12</v>
      </c>
      <c r="C546" s="142">
        <f t="shared" si="53"/>
        <v>0</v>
      </c>
      <c r="D546" s="142">
        <f t="shared" si="53"/>
        <v>0</v>
      </c>
      <c r="E546" s="142">
        <f t="shared" si="53"/>
        <v>0</v>
      </c>
      <c r="F546" s="142">
        <f t="shared" si="53"/>
        <v>0</v>
      </c>
      <c r="G546" s="142">
        <f t="shared" si="53"/>
        <v>0</v>
      </c>
      <c r="H546" s="142" t="s">
        <v>14</v>
      </c>
      <c r="I546" s="277"/>
    </row>
    <row r="547" spans="1:9" ht="15.75">
      <c r="A547" s="262"/>
      <c r="B547" s="38" t="s">
        <v>13</v>
      </c>
      <c r="C547" s="172">
        <f>SUM(C548:C550)</f>
        <v>16463.2</v>
      </c>
      <c r="D547" s="172">
        <f>SUM(D548:D550)</f>
        <v>16463.2</v>
      </c>
      <c r="E547" s="172">
        <f>SUM(E548:E550)</f>
        <v>0</v>
      </c>
      <c r="F547" s="172">
        <f>SUM(F548:F550)</f>
        <v>0</v>
      </c>
      <c r="G547" s="172">
        <f>SUM(G548:G550)</f>
        <v>0</v>
      </c>
      <c r="H547" s="172">
        <f>G547/C547*100</f>
        <v>0</v>
      </c>
      <c r="I547" s="277"/>
    </row>
    <row r="548" spans="1:9" ht="15.75">
      <c r="A548" s="262"/>
      <c r="B548" s="126" t="s">
        <v>10</v>
      </c>
      <c r="C548" s="189">
        <v>16463.2</v>
      </c>
      <c r="D548" s="189">
        <v>16463.2</v>
      </c>
      <c r="E548" s="189">
        <v>0</v>
      </c>
      <c r="F548" s="189">
        <v>0</v>
      </c>
      <c r="G548" s="189">
        <v>0</v>
      </c>
      <c r="H548" s="142">
        <v>0</v>
      </c>
      <c r="I548" s="277"/>
    </row>
    <row r="549" spans="1:9" ht="15.75">
      <c r="A549" s="262"/>
      <c r="B549" s="126" t="s">
        <v>11</v>
      </c>
      <c r="C549" s="142">
        <v>0</v>
      </c>
      <c r="D549" s="142">
        <v>0</v>
      </c>
      <c r="E549" s="142">
        <v>0</v>
      </c>
      <c r="F549" s="142">
        <v>0</v>
      </c>
      <c r="G549" s="142">
        <v>0</v>
      </c>
      <c r="H549" s="142" t="s">
        <v>14</v>
      </c>
      <c r="I549" s="277"/>
    </row>
    <row r="550" spans="1:9" ht="15.75">
      <c r="A550" s="262"/>
      <c r="B550" s="270" t="s">
        <v>12</v>
      </c>
      <c r="C550" s="142">
        <v>0</v>
      </c>
      <c r="D550" s="142">
        <v>0</v>
      </c>
      <c r="E550" s="142">
        <v>0</v>
      </c>
      <c r="F550" s="142">
        <v>0</v>
      </c>
      <c r="G550" s="142">
        <v>0</v>
      </c>
      <c r="H550" s="142" t="s">
        <v>14</v>
      </c>
      <c r="I550" s="277"/>
    </row>
    <row r="551" spans="1:9" ht="18" customHeight="1">
      <c r="A551" s="262"/>
      <c r="B551" s="127" t="s">
        <v>183</v>
      </c>
      <c r="C551" s="172">
        <f>SUM(C552:C554)</f>
        <v>0</v>
      </c>
      <c r="D551" s="172">
        <f>SUM(D552:D554)</f>
        <v>0</v>
      </c>
      <c r="E551" s="172">
        <f>SUM(E552:E554)</f>
        <v>0</v>
      </c>
      <c r="F551" s="172">
        <f>SUM(F552:F554)</f>
        <v>0</v>
      </c>
      <c r="G551" s="172">
        <f>SUM(G552:G554)</f>
        <v>0</v>
      </c>
      <c r="H551" s="172" t="s">
        <v>14</v>
      </c>
      <c r="I551" s="277"/>
    </row>
    <row r="552" spans="1:9" ht="18" customHeight="1">
      <c r="A552" s="262"/>
      <c r="B552" s="126" t="s">
        <v>10</v>
      </c>
      <c r="C552" s="142">
        <v>0</v>
      </c>
      <c r="D552" s="142">
        <v>0</v>
      </c>
      <c r="E552" s="142">
        <v>0</v>
      </c>
      <c r="F552" s="142">
        <v>0</v>
      </c>
      <c r="G552" s="142">
        <v>0</v>
      </c>
      <c r="H552" s="142" t="s">
        <v>14</v>
      </c>
      <c r="I552" s="277"/>
    </row>
    <row r="553" spans="1:9" ht="18" customHeight="1">
      <c r="A553" s="262"/>
      <c r="B553" s="126" t="s">
        <v>11</v>
      </c>
      <c r="C553" s="142">
        <v>0</v>
      </c>
      <c r="D553" s="142">
        <v>0</v>
      </c>
      <c r="E553" s="142">
        <v>0</v>
      </c>
      <c r="F553" s="142">
        <v>0</v>
      </c>
      <c r="G553" s="142">
        <v>0</v>
      </c>
      <c r="H553" s="142" t="s">
        <v>14</v>
      </c>
      <c r="I553" s="277"/>
    </row>
    <row r="554" spans="1:9" ht="18" customHeight="1">
      <c r="A554" s="262"/>
      <c r="B554" s="266" t="s">
        <v>12</v>
      </c>
      <c r="C554" s="142">
        <v>0</v>
      </c>
      <c r="D554" s="142">
        <v>0</v>
      </c>
      <c r="E554" s="142">
        <v>0</v>
      </c>
      <c r="F554" s="142">
        <v>0</v>
      </c>
      <c r="G554" s="142">
        <v>0</v>
      </c>
      <c r="H554" s="142" t="s">
        <v>14</v>
      </c>
      <c r="I554" s="277"/>
    </row>
  </sheetData>
  <mergeCells count="48">
    <mergeCell ref="I87:I98"/>
    <mergeCell ref="A1:I2"/>
    <mergeCell ref="A3:A4"/>
    <mergeCell ref="B3:B4"/>
    <mergeCell ref="C3:C4"/>
    <mergeCell ref="D3:D4"/>
    <mergeCell ref="E3:G3"/>
    <mergeCell ref="H3:H4"/>
    <mergeCell ref="I3:I4"/>
    <mergeCell ref="I18:I29"/>
    <mergeCell ref="I31:I42"/>
    <mergeCell ref="I47:I58"/>
    <mergeCell ref="I59:I70"/>
    <mergeCell ref="I75:I86"/>
    <mergeCell ref="I263:I273"/>
    <mergeCell ref="I99:I110"/>
    <mergeCell ref="I111:I122"/>
    <mergeCell ref="I133:I143"/>
    <mergeCell ref="I145:I155"/>
    <mergeCell ref="I157:I167"/>
    <mergeCell ref="I174:I184"/>
    <mergeCell ref="I187:I197"/>
    <mergeCell ref="I203:I214"/>
    <mergeCell ref="I221:I231"/>
    <mergeCell ref="I233:I244"/>
    <mergeCell ref="I251:I261"/>
    <mergeCell ref="I419:I430"/>
    <mergeCell ref="I276:I287"/>
    <mergeCell ref="I289:I300"/>
    <mergeCell ref="I303:I314"/>
    <mergeCell ref="I316:I326"/>
    <mergeCell ref="I328:I339"/>
    <mergeCell ref="I341:I352"/>
    <mergeCell ref="I358:I370"/>
    <mergeCell ref="I371:I382"/>
    <mergeCell ref="I384:I392"/>
    <mergeCell ref="I395:I405"/>
    <mergeCell ref="I407:I418"/>
    <mergeCell ref="I514:I525"/>
    <mergeCell ref="A526:I526"/>
    <mergeCell ref="I529:I541"/>
    <mergeCell ref="I543:I554"/>
    <mergeCell ref="I433:I444"/>
    <mergeCell ref="I445:I456"/>
    <mergeCell ref="I458:I469"/>
    <mergeCell ref="I476:I486"/>
    <mergeCell ref="I488:I498"/>
    <mergeCell ref="I500:I511"/>
  </mergeCells>
  <pageMargins left="0.75" right="0.75" top="1" bottom="1" header="0.3" footer="0.3"/>
  <pageSetup paperSize="9" scale="50" orientation="landscape" verticalDpi="0" r:id="rId1"/>
  <rowBreaks count="2" manualBreakCount="2">
    <brk id="122" max="16383" man="1"/>
    <brk id="458" max="8" man="1"/>
  </rowBreaks>
</worksheet>
</file>

<file path=xl/worksheets/sheet2.xml><?xml version="1.0" encoding="utf-8"?>
<worksheet xmlns="http://schemas.openxmlformats.org/spreadsheetml/2006/main" xmlns:r="http://schemas.openxmlformats.org/officeDocument/2006/relationships">
  <dimension ref="A1"/>
  <sheetViews>
    <sheetView workbookViewId="0">
      <selection activeCell="F5" sqref="F5"/>
    </sheetView>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vt:i4>
      </vt:variant>
    </vt:vector>
  </HeadingPairs>
  <TitlesOfParts>
    <vt:vector size="5" baseType="lpstr">
      <vt:lpstr>1 кв 2018 свод</vt:lpstr>
      <vt:lpstr>Лист1</vt:lpstr>
      <vt:lpstr>Лист2</vt:lpstr>
      <vt:lpstr>Лист3</vt:lpstr>
      <vt:lpstr>'1 кв 2018 свод'!Область_печати</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2018-05-08T07:37:40Z</dcterms:modified>
</cp:coreProperties>
</file>