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28695" windowHeight="12015"/>
  </bookViews>
  <sheets>
    <sheet name="1 полугод 2015 свод" sheetId="1" r:id="rId1"/>
  </sheets>
  <externalReferences>
    <externalReference r:id="rId2"/>
  </externalReferences>
  <definedNames>
    <definedName name="_xlnm._FilterDatabase" localSheetId="0" hidden="1">'1 полугод 2015 свод'!$B$1:$B$1129</definedName>
    <definedName name="_xlnm.Print_Titles" localSheetId="0">'1 полугод 2015 свод'!$4:$5</definedName>
    <definedName name="_xlnm.Print_Area" localSheetId="0">'1 полугод 2015 свод'!$A$1:$I$1131</definedName>
  </definedNames>
  <calcPr calcId="124519"/>
</workbook>
</file>

<file path=xl/calcChain.xml><?xml version="1.0" encoding="utf-8"?>
<calcChain xmlns="http://schemas.openxmlformats.org/spreadsheetml/2006/main">
  <c r="H1125" i="1"/>
  <c r="G1124"/>
  <c r="F1124"/>
  <c r="E1124"/>
  <c r="D1124"/>
  <c r="C1124"/>
  <c r="G1122"/>
  <c r="F1122"/>
  <c r="E1122"/>
  <c r="D1122"/>
  <c r="C1122"/>
  <c r="G1121"/>
  <c r="F1121"/>
  <c r="E1121"/>
  <c r="D1121"/>
  <c r="C1121"/>
  <c r="G1120"/>
  <c r="F1120"/>
  <c r="E1120"/>
  <c r="D1120"/>
  <c r="C1120"/>
  <c r="E1113"/>
  <c r="D1113"/>
  <c r="C1113"/>
  <c r="H1110"/>
  <c r="H1109"/>
  <c r="G1109"/>
  <c r="F1109"/>
  <c r="E1109"/>
  <c r="D1109"/>
  <c r="C1109"/>
  <c r="C1107"/>
  <c r="G1106"/>
  <c r="F1106"/>
  <c r="E1106"/>
  <c r="D1106"/>
  <c r="C1106"/>
  <c r="H1105"/>
  <c r="G1105"/>
  <c r="F1105"/>
  <c r="E1105"/>
  <c r="D1105"/>
  <c r="C1105"/>
  <c r="C1104" s="1"/>
  <c r="C1102" s="1"/>
  <c r="G1098"/>
  <c r="F1098"/>
  <c r="E1098"/>
  <c r="D1098"/>
  <c r="C1098"/>
  <c r="H1095"/>
  <c r="H1094"/>
  <c r="G1094"/>
  <c r="F1094"/>
  <c r="E1094"/>
  <c r="D1094"/>
  <c r="C1094"/>
  <c r="G1092"/>
  <c r="F1092"/>
  <c r="E1092"/>
  <c r="D1092"/>
  <c r="C1092"/>
  <c r="G1091"/>
  <c r="F1091"/>
  <c r="E1091"/>
  <c r="D1091"/>
  <c r="C1091"/>
  <c r="H1090"/>
  <c r="G1090"/>
  <c r="F1090"/>
  <c r="E1090"/>
  <c r="D1090"/>
  <c r="D1089" s="1"/>
  <c r="C1090"/>
  <c r="G1085"/>
  <c r="F1085"/>
  <c r="E1085"/>
  <c r="D1085"/>
  <c r="C1085"/>
  <c r="H1082"/>
  <c r="G1081"/>
  <c r="F1081"/>
  <c r="E1081"/>
  <c r="D1081"/>
  <c r="C1081"/>
  <c r="G1079"/>
  <c r="F1079"/>
  <c r="E1079"/>
  <c r="D1079"/>
  <c r="C1079"/>
  <c r="G1078"/>
  <c r="F1078"/>
  <c r="E1078"/>
  <c r="D1078"/>
  <c r="C1078"/>
  <c r="G1077"/>
  <c r="F1077"/>
  <c r="E1077"/>
  <c r="D1077"/>
  <c r="C1077"/>
  <c r="D1076"/>
  <c r="D1074" s="1"/>
  <c r="G1070"/>
  <c r="F1070"/>
  <c r="E1070"/>
  <c r="D1070"/>
  <c r="C1070"/>
  <c r="G1066"/>
  <c r="F1066"/>
  <c r="E1066"/>
  <c r="D1066"/>
  <c r="C1066"/>
  <c r="G1064"/>
  <c r="F1064"/>
  <c r="E1064"/>
  <c r="D1064"/>
  <c r="C1064"/>
  <c r="G1063"/>
  <c r="F1063"/>
  <c r="E1063"/>
  <c r="D1063"/>
  <c r="C1063"/>
  <c r="G1062"/>
  <c r="F1062"/>
  <c r="E1062"/>
  <c r="D1062"/>
  <c r="C1062"/>
  <c r="G1059"/>
  <c r="F1059"/>
  <c r="E1059"/>
  <c r="D1059"/>
  <c r="C1059"/>
  <c r="H1055"/>
  <c r="H1054"/>
  <c r="G1053"/>
  <c r="F1053"/>
  <c r="E1053"/>
  <c r="D1053"/>
  <c r="C1053"/>
  <c r="G1049"/>
  <c r="F1049"/>
  <c r="E1049"/>
  <c r="D1049"/>
  <c r="C1049"/>
  <c r="G1047"/>
  <c r="F1047"/>
  <c r="E1047"/>
  <c r="D1047"/>
  <c r="C1047"/>
  <c r="G1046"/>
  <c r="F1046"/>
  <c r="E1046"/>
  <c r="D1046"/>
  <c r="C1046"/>
  <c r="C1042" s="1"/>
  <c r="H1045"/>
  <c r="G1045"/>
  <c r="F1045"/>
  <c r="E1045"/>
  <c r="D1045"/>
  <c r="C1045"/>
  <c r="H1039"/>
  <c r="G1038"/>
  <c r="F1038"/>
  <c r="E1038"/>
  <c r="D1038"/>
  <c r="C1038"/>
  <c r="H1038" s="1"/>
  <c r="G1034"/>
  <c r="F1034"/>
  <c r="E1034"/>
  <c r="D1034"/>
  <c r="C1034"/>
  <c r="G1032"/>
  <c r="F1032"/>
  <c r="E1032"/>
  <c r="D1032"/>
  <c r="C1032"/>
  <c r="G1031"/>
  <c r="F1031"/>
  <c r="E1031"/>
  <c r="D1031"/>
  <c r="C1031"/>
  <c r="G1030"/>
  <c r="F1030"/>
  <c r="E1030"/>
  <c r="D1030"/>
  <c r="C1030"/>
  <c r="H1025"/>
  <c r="G1023"/>
  <c r="F1023"/>
  <c r="E1023"/>
  <c r="D1023"/>
  <c r="C1023"/>
  <c r="G1019"/>
  <c r="F1019"/>
  <c r="E1019"/>
  <c r="D1019"/>
  <c r="C1019"/>
  <c r="G1016"/>
  <c r="F1016"/>
  <c r="E1016"/>
  <c r="D1016"/>
  <c r="C1016"/>
  <c r="G1015"/>
  <c r="F1015"/>
  <c r="E1015"/>
  <c r="D1015"/>
  <c r="C1015"/>
  <c r="H1011"/>
  <c r="H1010"/>
  <c r="G1009"/>
  <c r="F1009"/>
  <c r="E1009"/>
  <c r="D1009"/>
  <c r="C1009"/>
  <c r="G1005"/>
  <c r="F1005"/>
  <c r="E1005"/>
  <c r="D1005"/>
  <c r="C1005"/>
  <c r="G1003"/>
  <c r="F1003"/>
  <c r="E1003"/>
  <c r="D1003"/>
  <c r="C1003"/>
  <c r="C998" s="1"/>
  <c r="G1002"/>
  <c r="F1002"/>
  <c r="E1002"/>
  <c r="E997" s="1"/>
  <c r="D1002"/>
  <c r="D997" s="1"/>
  <c r="C1002"/>
  <c r="G1001"/>
  <c r="F1001"/>
  <c r="E1001"/>
  <c r="D1001"/>
  <c r="C1001"/>
  <c r="C996" s="1"/>
  <c r="H993"/>
  <c r="H992"/>
  <c r="G991"/>
  <c r="F991"/>
  <c r="E991"/>
  <c r="D991"/>
  <c r="C991"/>
  <c r="H991" s="1"/>
  <c r="H988"/>
  <c r="G987"/>
  <c r="H987" s="1"/>
  <c r="F987"/>
  <c r="E987"/>
  <c r="D987"/>
  <c r="C987"/>
  <c r="G985"/>
  <c r="F985"/>
  <c r="E985"/>
  <c r="D985"/>
  <c r="C985"/>
  <c r="G984"/>
  <c r="F984"/>
  <c r="E984"/>
  <c r="D984"/>
  <c r="C984"/>
  <c r="G983"/>
  <c r="G981" s="1"/>
  <c r="F983"/>
  <c r="F981" s="1"/>
  <c r="E983"/>
  <c r="D983"/>
  <c r="C983"/>
  <c r="G977"/>
  <c r="F977"/>
  <c r="E977"/>
  <c r="D977"/>
  <c r="C977"/>
  <c r="H974"/>
  <c r="G973"/>
  <c r="F973"/>
  <c r="E973"/>
  <c r="D973"/>
  <c r="C973"/>
  <c r="G971"/>
  <c r="F971"/>
  <c r="E971"/>
  <c r="D971"/>
  <c r="C971"/>
  <c r="G970"/>
  <c r="F970"/>
  <c r="E970"/>
  <c r="D970"/>
  <c r="D967" s="1"/>
  <c r="C970"/>
  <c r="G969"/>
  <c r="F969"/>
  <c r="F967" s="1"/>
  <c r="E969"/>
  <c r="D969"/>
  <c r="C969"/>
  <c r="G963"/>
  <c r="F963"/>
  <c r="E963"/>
  <c r="D963"/>
  <c r="C963"/>
  <c r="H960"/>
  <c r="G959"/>
  <c r="H959" s="1"/>
  <c r="F959"/>
  <c r="E959"/>
  <c r="D959"/>
  <c r="C959"/>
  <c r="G957"/>
  <c r="F957"/>
  <c r="E957"/>
  <c r="D957"/>
  <c r="C957"/>
  <c r="G956"/>
  <c r="G953" s="1"/>
  <c r="F956"/>
  <c r="E956"/>
  <c r="D956"/>
  <c r="C956"/>
  <c r="G955"/>
  <c r="H955" s="1"/>
  <c r="F955"/>
  <c r="F922" s="1"/>
  <c r="E955"/>
  <c r="E953" s="1"/>
  <c r="D955"/>
  <c r="C955"/>
  <c r="G949"/>
  <c r="F949"/>
  <c r="E949"/>
  <c r="D949"/>
  <c r="C949"/>
  <c r="H946"/>
  <c r="G945"/>
  <c r="F945"/>
  <c r="E945"/>
  <c r="D945"/>
  <c r="C945"/>
  <c r="G943"/>
  <c r="F943"/>
  <c r="E943"/>
  <c r="D943"/>
  <c r="C943"/>
  <c r="G942"/>
  <c r="F942"/>
  <c r="E942"/>
  <c r="D942"/>
  <c r="C942"/>
  <c r="G941"/>
  <c r="F941"/>
  <c r="E941"/>
  <c r="D941"/>
  <c r="C941"/>
  <c r="G935"/>
  <c r="F935"/>
  <c r="E935"/>
  <c r="D935"/>
  <c r="C935"/>
  <c r="H933"/>
  <c r="H932"/>
  <c r="H931"/>
  <c r="G931"/>
  <c r="F931"/>
  <c r="E931"/>
  <c r="D931"/>
  <c r="C931"/>
  <c r="G929"/>
  <c r="F929"/>
  <c r="E929"/>
  <c r="D929"/>
  <c r="C929"/>
  <c r="H928"/>
  <c r="G928"/>
  <c r="F928"/>
  <c r="E928"/>
  <c r="D928"/>
  <c r="D925" s="1"/>
  <c r="C928"/>
  <c r="G927"/>
  <c r="F927"/>
  <c r="E927"/>
  <c r="D927"/>
  <c r="C927"/>
  <c r="H918"/>
  <c r="G917"/>
  <c r="F917"/>
  <c r="E917"/>
  <c r="D917"/>
  <c r="C917"/>
  <c r="G913"/>
  <c r="F913"/>
  <c r="E913"/>
  <c r="D913"/>
  <c r="C913"/>
  <c r="G910"/>
  <c r="F910"/>
  <c r="F891" s="1"/>
  <c r="E910"/>
  <c r="D910"/>
  <c r="C910"/>
  <c r="G909"/>
  <c r="F909"/>
  <c r="E909"/>
  <c r="D909"/>
  <c r="D907" s="1"/>
  <c r="C909"/>
  <c r="E907"/>
  <c r="H904"/>
  <c r="D904"/>
  <c r="D895" s="1"/>
  <c r="D890" s="1"/>
  <c r="G903"/>
  <c r="H903" s="1"/>
  <c r="F903"/>
  <c r="E903"/>
  <c r="C903"/>
  <c r="G899"/>
  <c r="F899"/>
  <c r="E899"/>
  <c r="D899"/>
  <c r="C899"/>
  <c r="G897"/>
  <c r="G892" s="1"/>
  <c r="F897"/>
  <c r="F892" s="1"/>
  <c r="E897"/>
  <c r="D897"/>
  <c r="D892" s="1"/>
  <c r="C897"/>
  <c r="C892" s="1"/>
  <c r="G896"/>
  <c r="F896"/>
  <c r="E896"/>
  <c r="E891" s="1"/>
  <c r="D896"/>
  <c r="D893" s="1"/>
  <c r="C896"/>
  <c r="G895"/>
  <c r="H895" s="1"/>
  <c r="F895"/>
  <c r="E895"/>
  <c r="C895"/>
  <c r="C893"/>
  <c r="E892"/>
  <c r="D887"/>
  <c r="D878" s="1"/>
  <c r="C887"/>
  <c r="H887" s="1"/>
  <c r="G886"/>
  <c r="F886"/>
  <c r="E886"/>
  <c r="E885" s="1"/>
  <c r="C886"/>
  <c r="C877" s="1"/>
  <c r="G881"/>
  <c r="F881"/>
  <c r="E881"/>
  <c r="D881"/>
  <c r="C881"/>
  <c r="G879"/>
  <c r="F879"/>
  <c r="E879"/>
  <c r="D879"/>
  <c r="C879"/>
  <c r="G878"/>
  <c r="F878"/>
  <c r="E878"/>
  <c r="G877"/>
  <c r="G871"/>
  <c r="F871"/>
  <c r="F862" s="1"/>
  <c r="E871"/>
  <c r="E862" s="1"/>
  <c r="D871"/>
  <c r="C871"/>
  <c r="G867"/>
  <c r="F867"/>
  <c r="E867"/>
  <c r="D867"/>
  <c r="C867"/>
  <c r="C862" s="1"/>
  <c r="G865"/>
  <c r="F865"/>
  <c r="E865"/>
  <c r="D865"/>
  <c r="C865"/>
  <c r="G864"/>
  <c r="F864"/>
  <c r="E864"/>
  <c r="D864"/>
  <c r="C864"/>
  <c r="G863"/>
  <c r="F863"/>
  <c r="E863"/>
  <c r="D863"/>
  <c r="C863"/>
  <c r="G862"/>
  <c r="D862"/>
  <c r="H860"/>
  <c r="G858"/>
  <c r="F858"/>
  <c r="E858"/>
  <c r="D858"/>
  <c r="C858"/>
  <c r="G854"/>
  <c r="F854"/>
  <c r="E854"/>
  <c r="D854"/>
  <c r="D849" s="1"/>
  <c r="D809" s="1"/>
  <c r="C854"/>
  <c r="G852"/>
  <c r="G795" s="1"/>
  <c r="F852"/>
  <c r="E852"/>
  <c r="D852"/>
  <c r="D795" s="1"/>
  <c r="C852"/>
  <c r="C795" s="1"/>
  <c r="G851"/>
  <c r="F851"/>
  <c r="E851"/>
  <c r="D851"/>
  <c r="C851"/>
  <c r="G850"/>
  <c r="F850"/>
  <c r="E850"/>
  <c r="D850"/>
  <c r="C850"/>
  <c r="F849"/>
  <c r="F809" s="1"/>
  <c r="G845"/>
  <c r="F845"/>
  <c r="E845"/>
  <c r="D845"/>
  <c r="C845"/>
  <c r="G841"/>
  <c r="F841"/>
  <c r="E841"/>
  <c r="E836" s="1"/>
  <c r="D841"/>
  <c r="C841"/>
  <c r="G839"/>
  <c r="F839"/>
  <c r="E839"/>
  <c r="D839"/>
  <c r="C839"/>
  <c r="G838"/>
  <c r="F838"/>
  <c r="E838"/>
  <c r="D838"/>
  <c r="C838"/>
  <c r="G837"/>
  <c r="F837"/>
  <c r="E837"/>
  <c r="D837"/>
  <c r="C837"/>
  <c r="H834"/>
  <c r="H833"/>
  <c r="G832"/>
  <c r="F832"/>
  <c r="E832"/>
  <c r="D832"/>
  <c r="C832"/>
  <c r="C823" s="1"/>
  <c r="G828"/>
  <c r="F828"/>
  <c r="E828"/>
  <c r="E823" s="1"/>
  <c r="D828"/>
  <c r="C828"/>
  <c r="G826"/>
  <c r="F826"/>
  <c r="E826"/>
  <c r="D826"/>
  <c r="C826"/>
  <c r="G825"/>
  <c r="F825"/>
  <c r="E825"/>
  <c r="D825"/>
  <c r="C825"/>
  <c r="G824"/>
  <c r="F824"/>
  <c r="E824"/>
  <c r="D824"/>
  <c r="C824"/>
  <c r="H824" s="1"/>
  <c r="F823"/>
  <c r="G819"/>
  <c r="F819"/>
  <c r="E819"/>
  <c r="D819"/>
  <c r="C819"/>
  <c r="G815"/>
  <c r="F815"/>
  <c r="E815"/>
  <c r="D815"/>
  <c r="C815"/>
  <c r="G812"/>
  <c r="G794" s="1"/>
  <c r="F812"/>
  <c r="E812"/>
  <c r="D812"/>
  <c r="D794" s="1"/>
  <c r="C812"/>
  <c r="C794" s="1"/>
  <c r="G811"/>
  <c r="F811"/>
  <c r="E811"/>
  <c r="D811"/>
  <c r="D793" s="1"/>
  <c r="C811"/>
  <c r="F795"/>
  <c r="E795"/>
  <c r="H790"/>
  <c r="H789"/>
  <c r="G788"/>
  <c r="F788"/>
  <c r="E788"/>
  <c r="D788"/>
  <c r="C788"/>
  <c r="H787"/>
  <c r="H786"/>
  <c r="G785"/>
  <c r="F785"/>
  <c r="E785"/>
  <c r="D785"/>
  <c r="C785"/>
  <c r="H784"/>
  <c r="H783"/>
  <c r="G782"/>
  <c r="F782"/>
  <c r="E782"/>
  <c r="D782"/>
  <c r="C782"/>
  <c r="G779"/>
  <c r="F779"/>
  <c r="E779"/>
  <c r="D779"/>
  <c r="C779"/>
  <c r="H776"/>
  <c r="H775"/>
  <c r="G774"/>
  <c r="F774"/>
  <c r="E774"/>
  <c r="D774"/>
  <c r="C774"/>
  <c r="C772"/>
  <c r="C771"/>
  <c r="C766" s="1"/>
  <c r="G770"/>
  <c r="F770"/>
  <c r="E770"/>
  <c r="D770"/>
  <c r="G768"/>
  <c r="F768"/>
  <c r="E768"/>
  <c r="D768"/>
  <c r="C768"/>
  <c r="G767"/>
  <c r="F767"/>
  <c r="E767"/>
  <c r="D767"/>
  <c r="G766"/>
  <c r="F766"/>
  <c r="E766"/>
  <c r="E764" s="1"/>
  <c r="D766"/>
  <c r="D764" s="1"/>
  <c r="H762"/>
  <c r="H761"/>
  <c r="G760"/>
  <c r="H760" s="1"/>
  <c r="F760"/>
  <c r="E760"/>
  <c r="D760"/>
  <c r="C760"/>
  <c r="G756"/>
  <c r="F756"/>
  <c r="E756"/>
  <c r="D756"/>
  <c r="C756"/>
  <c r="G754"/>
  <c r="F754"/>
  <c r="E754"/>
  <c r="D754"/>
  <c r="C754"/>
  <c r="G753"/>
  <c r="H753" s="1"/>
  <c r="F753"/>
  <c r="E753"/>
  <c r="D753"/>
  <c r="C753"/>
  <c r="G752"/>
  <c r="F752"/>
  <c r="E752"/>
  <c r="D752"/>
  <c r="C752"/>
  <c r="H748"/>
  <c r="G746"/>
  <c r="F746"/>
  <c r="E746"/>
  <c r="D746"/>
  <c r="C746"/>
  <c r="H746" s="1"/>
  <c r="H744"/>
  <c r="G742"/>
  <c r="F742"/>
  <c r="E742"/>
  <c r="D742"/>
  <c r="C742"/>
  <c r="G740"/>
  <c r="F740"/>
  <c r="E740"/>
  <c r="E735" s="1"/>
  <c r="D740"/>
  <c r="C740"/>
  <c r="G739"/>
  <c r="F739"/>
  <c r="F734" s="1"/>
  <c r="E739"/>
  <c r="D739"/>
  <c r="C739"/>
  <c r="G738"/>
  <c r="F738"/>
  <c r="E738"/>
  <c r="E733" s="1"/>
  <c r="D738"/>
  <c r="C738"/>
  <c r="F735"/>
  <c r="D734"/>
  <c r="C734"/>
  <c r="G728"/>
  <c r="F728"/>
  <c r="E728"/>
  <c r="D728"/>
  <c r="C728"/>
  <c r="G724"/>
  <c r="F724"/>
  <c r="E724"/>
  <c r="D724"/>
  <c r="C724"/>
  <c r="G722"/>
  <c r="F722"/>
  <c r="E722"/>
  <c r="D722"/>
  <c r="C722"/>
  <c r="G721"/>
  <c r="F721"/>
  <c r="E721"/>
  <c r="D721"/>
  <c r="C721"/>
  <c r="G720"/>
  <c r="G718" s="1"/>
  <c r="F720"/>
  <c r="E720"/>
  <c r="D720"/>
  <c r="C720"/>
  <c r="H717"/>
  <c r="H716"/>
  <c r="H715"/>
  <c r="G714"/>
  <c r="H714" s="1"/>
  <c r="F714"/>
  <c r="E714"/>
  <c r="D714"/>
  <c r="C714"/>
  <c r="G710"/>
  <c r="F710"/>
  <c r="E710"/>
  <c r="D710"/>
  <c r="C710"/>
  <c r="G708"/>
  <c r="F708"/>
  <c r="E708"/>
  <c r="D708"/>
  <c r="C708"/>
  <c r="G707"/>
  <c r="F707"/>
  <c r="E707"/>
  <c r="D707"/>
  <c r="C707"/>
  <c r="G706"/>
  <c r="F706"/>
  <c r="E706"/>
  <c r="D706"/>
  <c r="C706"/>
  <c r="H702"/>
  <c r="H701"/>
  <c r="G700"/>
  <c r="F700"/>
  <c r="E700"/>
  <c r="D700"/>
  <c r="C700"/>
  <c r="G696"/>
  <c r="F696"/>
  <c r="E696"/>
  <c r="D696"/>
  <c r="C696"/>
  <c r="G694"/>
  <c r="F694"/>
  <c r="E694"/>
  <c r="D694"/>
  <c r="C694"/>
  <c r="G693"/>
  <c r="F693"/>
  <c r="E693"/>
  <c r="D693"/>
  <c r="C693"/>
  <c r="G692"/>
  <c r="H692" s="1"/>
  <c r="F692"/>
  <c r="E692"/>
  <c r="E690" s="1"/>
  <c r="D692"/>
  <c r="C692"/>
  <c r="H688"/>
  <c r="H687"/>
  <c r="G686"/>
  <c r="F686"/>
  <c r="E686"/>
  <c r="D686"/>
  <c r="C686"/>
  <c r="G682"/>
  <c r="F682"/>
  <c r="E682"/>
  <c r="D682"/>
  <c r="C682"/>
  <c r="G680"/>
  <c r="F680"/>
  <c r="E680"/>
  <c r="D680"/>
  <c r="C680"/>
  <c r="G679"/>
  <c r="F679"/>
  <c r="E679"/>
  <c r="D679"/>
  <c r="C679"/>
  <c r="G678"/>
  <c r="H678" s="1"/>
  <c r="F678"/>
  <c r="E678"/>
  <c r="E676" s="1"/>
  <c r="D678"/>
  <c r="C678"/>
  <c r="G673"/>
  <c r="H670"/>
  <c r="H669"/>
  <c r="G668"/>
  <c r="H668" s="1"/>
  <c r="F668"/>
  <c r="E668"/>
  <c r="D668"/>
  <c r="C668"/>
  <c r="G664"/>
  <c r="F664"/>
  <c r="E664"/>
  <c r="D664"/>
  <c r="C664"/>
  <c r="G662"/>
  <c r="F662"/>
  <c r="E662"/>
  <c r="E643" s="1"/>
  <c r="D662"/>
  <c r="D643" s="1"/>
  <c r="C662"/>
  <c r="G661"/>
  <c r="G642" s="1"/>
  <c r="F661"/>
  <c r="E661"/>
  <c r="D661"/>
  <c r="C661"/>
  <c r="G660"/>
  <c r="F660"/>
  <c r="E660"/>
  <c r="D660"/>
  <c r="D658" s="1"/>
  <c r="C660"/>
  <c r="H656"/>
  <c r="H655"/>
  <c r="G654"/>
  <c r="F654"/>
  <c r="E654"/>
  <c r="D654"/>
  <c r="C654"/>
  <c r="G650"/>
  <c r="F650"/>
  <c r="E650"/>
  <c r="D650"/>
  <c r="C650"/>
  <c r="G648"/>
  <c r="F648"/>
  <c r="C648"/>
  <c r="H647"/>
  <c r="G647"/>
  <c r="F647"/>
  <c r="E647"/>
  <c r="D647"/>
  <c r="C647"/>
  <c r="G646"/>
  <c r="F646"/>
  <c r="F641" s="1"/>
  <c r="E646"/>
  <c r="D646"/>
  <c r="C646"/>
  <c r="G644"/>
  <c r="G636"/>
  <c r="F636"/>
  <c r="E636"/>
  <c r="D636"/>
  <c r="C636"/>
  <c r="H633"/>
  <c r="G632"/>
  <c r="F632"/>
  <c r="E632"/>
  <c r="D632"/>
  <c r="C632"/>
  <c r="G630"/>
  <c r="G623" s="1"/>
  <c r="F630"/>
  <c r="E630"/>
  <c r="E623" s="1"/>
  <c r="D630"/>
  <c r="D623" s="1"/>
  <c r="C630"/>
  <c r="C623" s="1"/>
  <c r="G629"/>
  <c r="F629"/>
  <c r="E629"/>
  <c r="D629"/>
  <c r="C629"/>
  <c r="G628"/>
  <c r="F628"/>
  <c r="E628"/>
  <c r="E621" s="1"/>
  <c r="D628"/>
  <c r="C628"/>
  <c r="F623"/>
  <c r="G622"/>
  <c r="F622"/>
  <c r="D622"/>
  <c r="C622"/>
  <c r="D621"/>
  <c r="G616"/>
  <c r="F616"/>
  <c r="E616"/>
  <c r="D616"/>
  <c r="C616"/>
  <c r="H613"/>
  <c r="G612"/>
  <c r="F612"/>
  <c r="E612"/>
  <c r="D612"/>
  <c r="C612"/>
  <c r="G610"/>
  <c r="F610"/>
  <c r="E610"/>
  <c r="D610"/>
  <c r="C610"/>
  <c r="G609"/>
  <c r="F609"/>
  <c r="E609"/>
  <c r="D609"/>
  <c r="C609"/>
  <c r="G608"/>
  <c r="F608"/>
  <c r="E608"/>
  <c r="D608"/>
  <c r="C608"/>
  <c r="H603"/>
  <c r="G601"/>
  <c r="F601"/>
  <c r="E601"/>
  <c r="D601"/>
  <c r="C601"/>
  <c r="G597"/>
  <c r="F597"/>
  <c r="E597"/>
  <c r="D597"/>
  <c r="C597"/>
  <c r="G595"/>
  <c r="F595"/>
  <c r="E595"/>
  <c r="D595"/>
  <c r="C595"/>
  <c r="G594"/>
  <c r="F594"/>
  <c r="E594"/>
  <c r="D594"/>
  <c r="C594"/>
  <c r="G593"/>
  <c r="G591" s="1"/>
  <c r="F593"/>
  <c r="E593"/>
  <c r="D593"/>
  <c r="C593"/>
  <c r="G586"/>
  <c r="F586"/>
  <c r="E586"/>
  <c r="D586"/>
  <c r="C586"/>
  <c r="G582"/>
  <c r="F582"/>
  <c r="E582"/>
  <c r="D582"/>
  <c r="C582"/>
  <c r="G580"/>
  <c r="F580"/>
  <c r="E580"/>
  <c r="D580"/>
  <c r="C580"/>
  <c r="G579"/>
  <c r="F579"/>
  <c r="E579"/>
  <c r="D579"/>
  <c r="C579"/>
  <c r="G578"/>
  <c r="F578"/>
  <c r="E578"/>
  <c r="D578"/>
  <c r="C578"/>
  <c r="H572"/>
  <c r="G571"/>
  <c r="H571" s="1"/>
  <c r="F571"/>
  <c r="E571"/>
  <c r="D571"/>
  <c r="C571"/>
  <c r="G567"/>
  <c r="F567"/>
  <c r="E567"/>
  <c r="D567"/>
  <c r="C567"/>
  <c r="G565"/>
  <c r="F565"/>
  <c r="E565"/>
  <c r="D565"/>
  <c r="C565"/>
  <c r="G564"/>
  <c r="F564"/>
  <c r="E564"/>
  <c r="D564"/>
  <c r="C564"/>
  <c r="G563"/>
  <c r="F563"/>
  <c r="E563"/>
  <c r="D563"/>
  <c r="C563"/>
  <c r="H559"/>
  <c r="G558"/>
  <c r="F558"/>
  <c r="E558"/>
  <c r="D558"/>
  <c r="C558"/>
  <c r="G554"/>
  <c r="F554"/>
  <c r="E554"/>
  <c r="D554"/>
  <c r="C554"/>
  <c r="G552"/>
  <c r="F552"/>
  <c r="E552"/>
  <c r="D552"/>
  <c r="C552"/>
  <c r="G551"/>
  <c r="G527" s="1"/>
  <c r="F551"/>
  <c r="E551"/>
  <c r="D551"/>
  <c r="C551"/>
  <c r="C527" s="1"/>
  <c r="G550"/>
  <c r="F550"/>
  <c r="E550"/>
  <c r="D550"/>
  <c r="C550"/>
  <c r="G544"/>
  <c r="F544"/>
  <c r="E544"/>
  <c r="E535" s="1"/>
  <c r="D544"/>
  <c r="C544"/>
  <c r="G540"/>
  <c r="G535" s="1"/>
  <c r="F540"/>
  <c r="E540"/>
  <c r="D540"/>
  <c r="C540"/>
  <c r="C535" s="1"/>
  <c r="G538"/>
  <c r="F538"/>
  <c r="E538"/>
  <c r="D538"/>
  <c r="C538"/>
  <c r="G537"/>
  <c r="F537"/>
  <c r="E537"/>
  <c r="D537"/>
  <c r="C537"/>
  <c r="G536"/>
  <c r="F536"/>
  <c r="F526" s="1"/>
  <c r="E536"/>
  <c r="D536"/>
  <c r="C536"/>
  <c r="E533"/>
  <c r="F528"/>
  <c r="D526"/>
  <c r="G521"/>
  <c r="G512" s="1"/>
  <c r="F521"/>
  <c r="E521"/>
  <c r="D521"/>
  <c r="C521"/>
  <c r="C512" s="1"/>
  <c r="G517"/>
  <c r="F517"/>
  <c r="E517"/>
  <c r="E512" s="1"/>
  <c r="D517"/>
  <c r="C517"/>
  <c r="G515"/>
  <c r="F515"/>
  <c r="E515"/>
  <c r="D515"/>
  <c r="C515"/>
  <c r="G514"/>
  <c r="F514"/>
  <c r="E514"/>
  <c r="D514"/>
  <c r="C514"/>
  <c r="G513"/>
  <c r="F513"/>
  <c r="E513"/>
  <c r="D513"/>
  <c r="C513"/>
  <c r="G507"/>
  <c r="F507"/>
  <c r="E507"/>
  <c r="D507"/>
  <c r="C507"/>
  <c r="H504"/>
  <c r="H503"/>
  <c r="G503"/>
  <c r="F503"/>
  <c r="E503"/>
  <c r="D503"/>
  <c r="D498" s="1"/>
  <c r="C503"/>
  <c r="C498" s="1"/>
  <c r="C496" s="1"/>
  <c r="C495" s="1"/>
  <c r="G501"/>
  <c r="F501"/>
  <c r="E501"/>
  <c r="E353" s="1"/>
  <c r="D501"/>
  <c r="D353" s="1"/>
  <c r="C501"/>
  <c r="G500"/>
  <c r="F500"/>
  <c r="E500"/>
  <c r="E352" s="1"/>
  <c r="D500"/>
  <c r="C500"/>
  <c r="H499"/>
  <c r="G499"/>
  <c r="F499"/>
  <c r="E499"/>
  <c r="D499"/>
  <c r="C499"/>
  <c r="F498"/>
  <c r="H492"/>
  <c r="G491"/>
  <c r="F491"/>
  <c r="E491"/>
  <c r="D491"/>
  <c r="C491"/>
  <c r="G485"/>
  <c r="F485"/>
  <c r="E485"/>
  <c r="E465" s="1"/>
  <c r="D485"/>
  <c r="C485"/>
  <c r="G484"/>
  <c r="F484"/>
  <c r="E484"/>
  <c r="D484"/>
  <c r="C484"/>
  <c r="G483"/>
  <c r="F483"/>
  <c r="E483"/>
  <c r="D483"/>
  <c r="C483"/>
  <c r="H479"/>
  <c r="H478"/>
  <c r="H477"/>
  <c r="G476"/>
  <c r="H476" s="1"/>
  <c r="F476"/>
  <c r="E476"/>
  <c r="D476"/>
  <c r="C476"/>
  <c r="G470"/>
  <c r="F470"/>
  <c r="F465" s="1"/>
  <c r="E470"/>
  <c r="D470"/>
  <c r="D467" s="1"/>
  <c r="D466" s="1"/>
  <c r="C470"/>
  <c r="C465" s="1"/>
  <c r="G469"/>
  <c r="H469" s="1"/>
  <c r="F469"/>
  <c r="F464" s="1"/>
  <c r="E469"/>
  <c r="D469"/>
  <c r="C469"/>
  <c r="G468"/>
  <c r="F468"/>
  <c r="E468"/>
  <c r="D468"/>
  <c r="C468"/>
  <c r="E463"/>
  <c r="D463"/>
  <c r="H460"/>
  <c r="H459"/>
  <c r="H458"/>
  <c r="G458"/>
  <c r="F458"/>
  <c r="E458"/>
  <c r="D458"/>
  <c r="C458"/>
  <c r="G454"/>
  <c r="F454"/>
  <c r="E454"/>
  <c r="D454"/>
  <c r="C454"/>
  <c r="G452"/>
  <c r="F452"/>
  <c r="E452"/>
  <c r="D452"/>
  <c r="C452"/>
  <c r="H451"/>
  <c r="G451"/>
  <c r="F451"/>
  <c r="E451"/>
  <c r="D451"/>
  <c r="D448" s="1"/>
  <c r="C451"/>
  <c r="G450"/>
  <c r="F450"/>
  <c r="E450"/>
  <c r="D450"/>
  <c r="C450"/>
  <c r="H445"/>
  <c r="G444"/>
  <c r="F444"/>
  <c r="E444"/>
  <c r="D444"/>
  <c r="C444"/>
  <c r="G437"/>
  <c r="F437"/>
  <c r="E437"/>
  <c r="D437"/>
  <c r="C437"/>
  <c r="G436"/>
  <c r="F436"/>
  <c r="E436"/>
  <c r="D436"/>
  <c r="C436"/>
  <c r="G432"/>
  <c r="H432" s="1"/>
  <c r="G431"/>
  <c r="F430"/>
  <c r="E430"/>
  <c r="D430"/>
  <c r="C430"/>
  <c r="F423"/>
  <c r="E423"/>
  <c r="D423"/>
  <c r="C423"/>
  <c r="F422"/>
  <c r="E422"/>
  <c r="E420" s="1"/>
  <c r="D422"/>
  <c r="D420" s="1"/>
  <c r="C422"/>
  <c r="C420" s="1"/>
  <c r="G416"/>
  <c r="H416" s="1"/>
  <c r="F416"/>
  <c r="E416"/>
  <c r="D416"/>
  <c r="C416"/>
  <c r="G409"/>
  <c r="G380" s="1"/>
  <c r="F409"/>
  <c r="E409"/>
  <c r="D409"/>
  <c r="D380" s="1"/>
  <c r="C409"/>
  <c r="G408"/>
  <c r="H408" s="1"/>
  <c r="F408"/>
  <c r="F379" s="1"/>
  <c r="E408"/>
  <c r="E379" s="1"/>
  <c r="D408"/>
  <c r="C408"/>
  <c r="G402"/>
  <c r="F402"/>
  <c r="E402"/>
  <c r="D402"/>
  <c r="C402"/>
  <c r="G393"/>
  <c r="F393"/>
  <c r="E393"/>
  <c r="D393"/>
  <c r="C393"/>
  <c r="G389"/>
  <c r="G387" s="1"/>
  <c r="F389"/>
  <c r="E389"/>
  <c r="E387" s="1"/>
  <c r="D389"/>
  <c r="C389"/>
  <c r="E388"/>
  <c r="D388"/>
  <c r="D387" s="1"/>
  <c r="C388"/>
  <c r="C387" s="1"/>
  <c r="F387"/>
  <c r="F380"/>
  <c r="E380"/>
  <c r="G379"/>
  <c r="C379"/>
  <c r="H375"/>
  <c r="H374"/>
  <c r="G373"/>
  <c r="F373"/>
  <c r="E373"/>
  <c r="D373"/>
  <c r="C373"/>
  <c r="G366"/>
  <c r="F366"/>
  <c r="F361" s="1"/>
  <c r="E366"/>
  <c r="E361" s="1"/>
  <c r="D366"/>
  <c r="C366"/>
  <c r="G365"/>
  <c r="F365"/>
  <c r="E365"/>
  <c r="D365"/>
  <c r="C365"/>
  <c r="C360" s="1"/>
  <c r="G362"/>
  <c r="F362"/>
  <c r="E362"/>
  <c r="D362"/>
  <c r="C362"/>
  <c r="G353"/>
  <c r="F353"/>
  <c r="C353"/>
  <c r="G352"/>
  <c r="D352"/>
  <c r="C352"/>
  <c r="G351"/>
  <c r="H351" s="1"/>
  <c r="F351"/>
  <c r="H347"/>
  <c r="H346"/>
  <c r="G346"/>
  <c r="F346"/>
  <c r="E346"/>
  <c r="D346"/>
  <c r="C346"/>
  <c r="G342"/>
  <c r="F342"/>
  <c r="E342"/>
  <c r="E337" s="1"/>
  <c r="D342"/>
  <c r="C342"/>
  <c r="G340"/>
  <c r="F340"/>
  <c r="E340"/>
  <c r="D340"/>
  <c r="C340"/>
  <c r="G339"/>
  <c r="F339"/>
  <c r="E339"/>
  <c r="D339"/>
  <c r="C339"/>
  <c r="G338"/>
  <c r="F338"/>
  <c r="E338"/>
  <c r="D338"/>
  <c r="C338"/>
  <c r="D337"/>
  <c r="G332"/>
  <c r="F332"/>
  <c r="E332"/>
  <c r="D332"/>
  <c r="C332"/>
  <c r="H330"/>
  <c r="H329"/>
  <c r="H328"/>
  <c r="G328"/>
  <c r="G323" s="1"/>
  <c r="H323" s="1"/>
  <c r="F328"/>
  <c r="F323" s="1"/>
  <c r="E328"/>
  <c r="E323" s="1"/>
  <c r="D328"/>
  <c r="D323" s="1"/>
  <c r="C328"/>
  <c r="G326"/>
  <c r="F326"/>
  <c r="E326"/>
  <c r="D326"/>
  <c r="C326"/>
  <c r="G325"/>
  <c r="H325" s="1"/>
  <c r="F325"/>
  <c r="E325"/>
  <c r="D325"/>
  <c r="C325"/>
  <c r="G324"/>
  <c r="F324"/>
  <c r="E324"/>
  <c r="D324"/>
  <c r="C324"/>
  <c r="C323"/>
  <c r="G317"/>
  <c r="F317"/>
  <c r="E317"/>
  <c r="D317"/>
  <c r="C317"/>
  <c r="H314"/>
  <c r="G313"/>
  <c r="F313"/>
  <c r="E313"/>
  <c r="D313"/>
  <c r="C313"/>
  <c r="G311"/>
  <c r="F311"/>
  <c r="E311"/>
  <c r="D311"/>
  <c r="C311"/>
  <c r="G310"/>
  <c r="F310"/>
  <c r="E310"/>
  <c r="D310"/>
  <c r="C310"/>
  <c r="G309"/>
  <c r="F309"/>
  <c r="E309"/>
  <c r="D309"/>
  <c r="D308" s="1"/>
  <c r="C309"/>
  <c r="H305"/>
  <c r="H304"/>
  <c r="G302"/>
  <c r="H302" s="1"/>
  <c r="F302"/>
  <c r="E302"/>
  <c r="D302"/>
  <c r="C302"/>
  <c r="G298"/>
  <c r="F298"/>
  <c r="E298"/>
  <c r="D298"/>
  <c r="C298"/>
  <c r="G296"/>
  <c r="F296"/>
  <c r="E296"/>
  <c r="D296"/>
  <c r="C296"/>
  <c r="G295"/>
  <c r="F295"/>
  <c r="E295"/>
  <c r="D295"/>
  <c r="C295"/>
  <c r="G294"/>
  <c r="F294"/>
  <c r="E294"/>
  <c r="D294"/>
  <c r="C294"/>
  <c r="H289"/>
  <c r="H288"/>
  <c r="G288"/>
  <c r="F288"/>
  <c r="E288"/>
  <c r="D288"/>
  <c r="C288"/>
  <c r="G284"/>
  <c r="F284"/>
  <c r="E284"/>
  <c r="D284"/>
  <c r="C284"/>
  <c r="G282"/>
  <c r="G275" s="1"/>
  <c r="F282"/>
  <c r="E282"/>
  <c r="D282"/>
  <c r="C282"/>
  <c r="C275" s="1"/>
  <c r="G281"/>
  <c r="F281"/>
  <c r="E281"/>
  <c r="D281"/>
  <c r="D274" s="1"/>
  <c r="C281"/>
  <c r="C274" s="1"/>
  <c r="G280"/>
  <c r="F280"/>
  <c r="E280"/>
  <c r="E279" s="1"/>
  <c r="D280"/>
  <c r="C280"/>
  <c r="E273"/>
  <c r="H268"/>
  <c r="G268"/>
  <c r="F268"/>
  <c r="E268"/>
  <c r="D268"/>
  <c r="C268"/>
  <c r="G264"/>
  <c r="F264"/>
  <c r="E264"/>
  <c r="D264"/>
  <c r="C264"/>
  <c r="H262"/>
  <c r="G262"/>
  <c r="F262"/>
  <c r="E262"/>
  <c r="D262"/>
  <c r="C262"/>
  <c r="H261"/>
  <c r="G261"/>
  <c r="F261"/>
  <c r="E261"/>
  <c r="D261"/>
  <c r="C261"/>
  <c r="G260"/>
  <c r="F260"/>
  <c r="E260"/>
  <c r="D260"/>
  <c r="C260"/>
  <c r="H257"/>
  <c r="G253"/>
  <c r="F253"/>
  <c r="E253"/>
  <c r="D253"/>
  <c r="C253"/>
  <c r="H250"/>
  <c r="G249"/>
  <c r="F249"/>
  <c r="F244" s="1"/>
  <c r="E249"/>
  <c r="D249"/>
  <c r="C249"/>
  <c r="G247"/>
  <c r="G239" s="1"/>
  <c r="F247"/>
  <c r="F239" s="1"/>
  <c r="E247"/>
  <c r="D247"/>
  <c r="D239" s="1"/>
  <c r="C247"/>
  <c r="C239" s="1"/>
  <c r="G246"/>
  <c r="G238" s="1"/>
  <c r="F246"/>
  <c r="E246"/>
  <c r="E238" s="1"/>
  <c r="D246"/>
  <c r="D238" s="1"/>
  <c r="C246"/>
  <c r="C238" s="1"/>
  <c r="G245"/>
  <c r="F245"/>
  <c r="F237" s="1"/>
  <c r="E245"/>
  <c r="E237" s="1"/>
  <c r="D245"/>
  <c r="D237" s="1"/>
  <c r="C245"/>
  <c r="D244"/>
  <c r="E239"/>
  <c r="F238"/>
  <c r="G237"/>
  <c r="C237"/>
  <c r="H233"/>
  <c r="G232"/>
  <c r="F232"/>
  <c r="E232"/>
  <c r="D232"/>
  <c r="C232"/>
  <c r="G228"/>
  <c r="F228"/>
  <c r="E228"/>
  <c r="D228"/>
  <c r="D223" s="1"/>
  <c r="C228"/>
  <c r="G225"/>
  <c r="F225"/>
  <c r="E225"/>
  <c r="D225"/>
  <c r="C225"/>
  <c r="G224"/>
  <c r="F224"/>
  <c r="E224"/>
  <c r="D224"/>
  <c r="C224"/>
  <c r="E223"/>
  <c r="H221"/>
  <c r="G220"/>
  <c r="F220"/>
  <c r="E220"/>
  <c r="D220"/>
  <c r="C220"/>
  <c r="G219"/>
  <c r="F219"/>
  <c r="E219"/>
  <c r="D219"/>
  <c r="C219"/>
  <c r="G218"/>
  <c r="F218"/>
  <c r="E218"/>
  <c r="D218"/>
  <c r="C218"/>
  <c r="G217"/>
  <c r="F217"/>
  <c r="E217"/>
  <c r="D217"/>
  <c r="C217"/>
  <c r="H216"/>
  <c r="H215"/>
  <c r="H214"/>
  <c r="H213"/>
  <c r="H212"/>
  <c r="H211"/>
  <c r="H210"/>
  <c r="H209"/>
  <c r="H208"/>
  <c r="H207"/>
  <c r="G206"/>
  <c r="H206" s="1"/>
  <c r="F206"/>
  <c r="E206"/>
  <c r="D206"/>
  <c r="C206"/>
  <c r="H205"/>
  <c r="H204"/>
  <c r="H203"/>
  <c r="H202"/>
  <c r="H201"/>
  <c r="G200"/>
  <c r="F200"/>
  <c r="E200"/>
  <c r="D200"/>
  <c r="C200"/>
  <c r="G199"/>
  <c r="F199"/>
  <c r="E199"/>
  <c r="D199"/>
  <c r="C199"/>
  <c r="G198"/>
  <c r="F198"/>
  <c r="E198"/>
  <c r="D198"/>
  <c r="C198"/>
  <c r="H196"/>
  <c r="H195"/>
  <c r="H194"/>
  <c r="H193"/>
  <c r="H192"/>
  <c r="G188"/>
  <c r="F188"/>
  <c r="E188"/>
  <c r="D188"/>
  <c r="C188"/>
  <c r="H185"/>
  <c r="G184"/>
  <c r="F184"/>
  <c r="E184"/>
  <c r="D184"/>
  <c r="C184"/>
  <c r="G182"/>
  <c r="F182"/>
  <c r="E182"/>
  <c r="D182"/>
  <c r="C182"/>
  <c r="G181"/>
  <c r="F181"/>
  <c r="E181"/>
  <c r="D181"/>
  <c r="C181"/>
  <c r="G180"/>
  <c r="F180"/>
  <c r="E180"/>
  <c r="D180"/>
  <c r="C180"/>
  <c r="G179"/>
  <c r="G177" s="1"/>
  <c r="H176"/>
  <c r="H174"/>
  <c r="H173"/>
  <c r="G172"/>
  <c r="F172"/>
  <c r="E172"/>
  <c r="D172"/>
  <c r="C172"/>
  <c r="G168"/>
  <c r="F168"/>
  <c r="F147" s="1"/>
  <c r="E168"/>
  <c r="D168"/>
  <c r="D163" s="1"/>
  <c r="D161" s="1"/>
  <c r="D157" s="1"/>
  <c r="C168"/>
  <c r="G166"/>
  <c r="G160" s="1"/>
  <c r="F166"/>
  <c r="E166"/>
  <c r="E160" s="1"/>
  <c r="D166"/>
  <c r="D160" s="1"/>
  <c r="C166"/>
  <c r="G165"/>
  <c r="F165"/>
  <c r="F159" s="1"/>
  <c r="E165"/>
  <c r="E159" s="1"/>
  <c r="D165"/>
  <c r="C165"/>
  <c r="G164"/>
  <c r="F164"/>
  <c r="F158" s="1"/>
  <c r="E164"/>
  <c r="D164"/>
  <c r="D158" s="1"/>
  <c r="C164"/>
  <c r="C158" s="1"/>
  <c r="F160"/>
  <c r="C160"/>
  <c r="G159"/>
  <c r="D159"/>
  <c r="C159"/>
  <c r="H159" s="1"/>
  <c r="E158"/>
  <c r="G152"/>
  <c r="F152"/>
  <c r="E152"/>
  <c r="C152"/>
  <c r="E147"/>
  <c r="H144"/>
  <c r="G143"/>
  <c r="F143"/>
  <c r="E143"/>
  <c r="D143"/>
  <c r="C143"/>
  <c r="F141"/>
  <c r="E141"/>
  <c r="G140"/>
  <c r="F140"/>
  <c r="F138" s="1"/>
  <c r="E140"/>
  <c r="D140"/>
  <c r="C140"/>
  <c r="G139"/>
  <c r="F139"/>
  <c r="E139"/>
  <c r="D139"/>
  <c r="C139"/>
  <c r="G133"/>
  <c r="F133"/>
  <c r="E133"/>
  <c r="D133"/>
  <c r="C133"/>
  <c r="H130"/>
  <c r="G129"/>
  <c r="F129"/>
  <c r="E129"/>
  <c r="D129"/>
  <c r="C129"/>
  <c r="G127"/>
  <c r="F127"/>
  <c r="E127"/>
  <c r="D127"/>
  <c r="C127"/>
  <c r="G126"/>
  <c r="F126"/>
  <c r="E126"/>
  <c r="D126"/>
  <c r="C126"/>
  <c r="G125"/>
  <c r="F125"/>
  <c r="E125"/>
  <c r="D125"/>
  <c r="C125"/>
  <c r="H125" s="1"/>
  <c r="H115"/>
  <c r="G114"/>
  <c r="F114"/>
  <c r="F109" s="1"/>
  <c r="F107" s="1"/>
  <c r="E114"/>
  <c r="E109" s="1"/>
  <c r="E107" s="1"/>
  <c r="D114"/>
  <c r="D109" s="1"/>
  <c r="D107" s="1"/>
  <c r="C114"/>
  <c r="G110"/>
  <c r="F110"/>
  <c r="E110"/>
  <c r="D110"/>
  <c r="C110"/>
  <c r="G109"/>
  <c r="C109"/>
  <c r="G107"/>
  <c r="C107"/>
  <c r="G103"/>
  <c r="F103"/>
  <c r="E103"/>
  <c r="D103"/>
  <c r="D94" s="1"/>
  <c r="C103"/>
  <c r="H100"/>
  <c r="G99"/>
  <c r="F99"/>
  <c r="F94" s="1"/>
  <c r="E99"/>
  <c r="D99"/>
  <c r="C99"/>
  <c r="H95"/>
  <c r="G95"/>
  <c r="F95"/>
  <c r="E95"/>
  <c r="D95"/>
  <c r="C95"/>
  <c r="H85"/>
  <c r="G84"/>
  <c r="F84"/>
  <c r="E84"/>
  <c r="D84"/>
  <c r="C84"/>
  <c r="G80"/>
  <c r="G79" s="1"/>
  <c r="F80"/>
  <c r="E80"/>
  <c r="D80"/>
  <c r="D79" s="1"/>
  <c r="C80"/>
  <c r="C79" s="1"/>
  <c r="F79"/>
  <c r="E79"/>
  <c r="G72"/>
  <c r="F72"/>
  <c r="E72"/>
  <c r="D72"/>
  <c r="C72"/>
  <c r="H69"/>
  <c r="G68"/>
  <c r="F68"/>
  <c r="E68"/>
  <c r="D68"/>
  <c r="C68"/>
  <c r="G66"/>
  <c r="F66"/>
  <c r="E66"/>
  <c r="D66"/>
  <c r="C66"/>
  <c r="G65"/>
  <c r="G63" s="1"/>
  <c r="F65"/>
  <c r="E65"/>
  <c r="D65"/>
  <c r="C65"/>
  <c r="G64"/>
  <c r="F64"/>
  <c r="E64"/>
  <c r="D64"/>
  <c r="C64"/>
  <c r="C63" s="1"/>
  <c r="H59"/>
  <c r="G58"/>
  <c r="F58"/>
  <c r="E58"/>
  <c r="D58"/>
  <c r="C58"/>
  <c r="H55"/>
  <c r="G54"/>
  <c r="F54"/>
  <c r="E54"/>
  <c r="D54"/>
  <c r="C54"/>
  <c r="G52"/>
  <c r="F52"/>
  <c r="E52"/>
  <c r="D52"/>
  <c r="C52"/>
  <c r="G51"/>
  <c r="F51"/>
  <c r="E51"/>
  <c r="D51"/>
  <c r="C51"/>
  <c r="G50"/>
  <c r="G49" s="1"/>
  <c r="F50"/>
  <c r="E50"/>
  <c r="D50"/>
  <c r="C50"/>
  <c r="H50" s="1"/>
  <c r="H44"/>
  <c r="H43"/>
  <c r="G42"/>
  <c r="F42"/>
  <c r="E42"/>
  <c r="D42"/>
  <c r="C42"/>
  <c r="G38"/>
  <c r="F38"/>
  <c r="E38"/>
  <c r="D38"/>
  <c r="C38"/>
  <c r="G36"/>
  <c r="F36"/>
  <c r="E36"/>
  <c r="D36"/>
  <c r="C36"/>
  <c r="G35"/>
  <c r="F35"/>
  <c r="F30" s="1"/>
  <c r="E35"/>
  <c r="E30" s="1"/>
  <c r="D35"/>
  <c r="C35"/>
  <c r="G34"/>
  <c r="F34"/>
  <c r="E34"/>
  <c r="D34"/>
  <c r="C34"/>
  <c r="C31"/>
  <c r="G25"/>
  <c r="H25" s="1"/>
  <c r="F25"/>
  <c r="E25"/>
  <c r="D25"/>
  <c r="C25"/>
  <c r="G24"/>
  <c r="F24"/>
  <c r="E24"/>
  <c r="D24"/>
  <c r="C24"/>
  <c r="G23"/>
  <c r="F23"/>
  <c r="E23"/>
  <c r="D23"/>
  <c r="C23"/>
  <c r="G22"/>
  <c r="F22"/>
  <c r="E22"/>
  <c r="D22"/>
  <c r="C22"/>
  <c r="G21"/>
  <c r="F21"/>
  <c r="E21"/>
  <c r="D21"/>
  <c r="C21"/>
  <c r="G20"/>
  <c r="F20"/>
  <c r="E20"/>
  <c r="D20"/>
  <c r="C20"/>
  <c r="H19"/>
  <c r="G19"/>
  <c r="F19"/>
  <c r="E19"/>
  <c r="D19"/>
  <c r="C19"/>
  <c r="G18"/>
  <c r="F18"/>
  <c r="E18"/>
  <c r="D18"/>
  <c r="D14" s="1"/>
  <c r="C18"/>
  <c r="G17"/>
  <c r="F17"/>
  <c r="E17"/>
  <c r="D17"/>
  <c r="C17"/>
  <c r="G16"/>
  <c r="F16"/>
  <c r="E16"/>
  <c r="D16"/>
  <c r="C16"/>
  <c r="G15"/>
  <c r="F15"/>
  <c r="E15"/>
  <c r="D15"/>
  <c r="C15"/>
  <c r="G8"/>
  <c r="F8"/>
  <c r="E8"/>
  <c r="C8"/>
  <c r="H184" l="1"/>
  <c r="H249"/>
  <c r="F793"/>
  <c r="F14"/>
  <c r="C32"/>
  <c r="G32"/>
  <c r="H32" s="1"/>
  <c r="H143"/>
  <c r="C163"/>
  <c r="C161" s="1"/>
  <c r="C157" s="1"/>
  <c r="H217"/>
  <c r="G363"/>
  <c r="H363" s="1"/>
  <c r="E378"/>
  <c r="D512"/>
  <c r="C533"/>
  <c r="D577"/>
  <c r="D575" s="1"/>
  <c r="C607"/>
  <c r="C605" s="1"/>
  <c r="E644"/>
  <c r="F675"/>
  <c r="E704"/>
  <c r="D836"/>
  <c r="E793"/>
  <c r="C1061"/>
  <c r="C14"/>
  <c r="E63"/>
  <c r="D63"/>
  <c r="H109"/>
  <c r="H114"/>
  <c r="G124"/>
  <c r="H180"/>
  <c r="D179"/>
  <c r="D177" s="1"/>
  <c r="H199"/>
  <c r="H245"/>
  <c r="H264"/>
  <c r="E275"/>
  <c r="G293"/>
  <c r="F293"/>
  <c r="D275"/>
  <c r="E321"/>
  <c r="F358"/>
  <c r="G434"/>
  <c r="F448"/>
  <c r="C464"/>
  <c r="H464" s="1"/>
  <c r="G464"/>
  <c r="H536"/>
  <c r="G532"/>
  <c r="F533"/>
  <c r="H593"/>
  <c r="C644"/>
  <c r="H644" s="1"/>
  <c r="H640" s="1"/>
  <c r="H646"/>
  <c r="H661"/>
  <c r="D675"/>
  <c r="H706"/>
  <c r="F736"/>
  <c r="C878"/>
  <c r="H878" s="1"/>
  <c r="D981"/>
  <c r="H983"/>
  <c r="E996"/>
  <c r="C1076"/>
  <c r="C1074" s="1"/>
  <c r="H1077"/>
  <c r="H1120"/>
  <c r="H164"/>
  <c r="H366"/>
  <c r="H535"/>
  <c r="H654"/>
  <c r="F673"/>
  <c r="H1124"/>
  <c r="H17"/>
  <c r="C124"/>
  <c r="F357"/>
  <c r="F467"/>
  <c r="F466" s="1"/>
  <c r="G533"/>
  <c r="F535"/>
  <c r="G607"/>
  <c r="H607" s="1"/>
  <c r="H708"/>
  <c r="D735"/>
  <c r="D823"/>
  <c r="E877"/>
  <c r="E875" s="1"/>
  <c r="H1001"/>
  <c r="G1061"/>
  <c r="H16"/>
  <c r="E14"/>
  <c r="H23"/>
  <c r="F49"/>
  <c r="H54"/>
  <c r="E94"/>
  <c r="C94"/>
  <c r="H94" s="1"/>
  <c r="G94"/>
  <c r="E124"/>
  <c r="D124"/>
  <c r="E138"/>
  <c r="H220"/>
  <c r="E244"/>
  <c r="C244"/>
  <c r="G244"/>
  <c r="H244" s="1"/>
  <c r="G274"/>
  <c r="C308"/>
  <c r="C337"/>
  <c r="C321" s="1"/>
  <c r="G337"/>
  <c r="C358"/>
  <c r="D407"/>
  <c r="F407"/>
  <c r="D360"/>
  <c r="D356" s="1"/>
  <c r="H436"/>
  <c r="C448"/>
  <c r="H450"/>
  <c r="D464"/>
  <c r="F527"/>
  <c r="C549"/>
  <c r="H558"/>
  <c r="C577"/>
  <c r="E591"/>
  <c r="E607"/>
  <c r="E605" s="1"/>
  <c r="H612"/>
  <c r="E641"/>
  <c r="C642"/>
  <c r="F676"/>
  <c r="D690"/>
  <c r="F690"/>
  <c r="F718"/>
  <c r="E674"/>
  <c r="D750"/>
  <c r="C836"/>
  <c r="F836"/>
  <c r="E981"/>
  <c r="C981"/>
  <c r="H981" s="1"/>
  <c r="F999"/>
  <c r="E1013"/>
  <c r="F996"/>
  <c r="H1023"/>
  <c r="D1061"/>
  <c r="H274"/>
  <c r="H577"/>
  <c r="E590"/>
  <c r="F46"/>
  <c r="H63"/>
  <c r="E122"/>
  <c r="H275"/>
  <c r="H642"/>
  <c r="F704"/>
  <c r="H794"/>
  <c r="D49"/>
  <c r="D46" s="1"/>
  <c r="C197"/>
  <c r="F275"/>
  <c r="E308"/>
  <c r="D642"/>
  <c r="H739"/>
  <c r="H788"/>
  <c r="F794"/>
  <c r="F792" s="1"/>
  <c r="F791" s="1"/>
  <c r="E794"/>
  <c r="E792" s="1"/>
  <c r="E791" s="1"/>
  <c r="C849"/>
  <c r="C809" s="1"/>
  <c r="C907"/>
  <c r="C1027"/>
  <c r="F1061"/>
  <c r="F1089"/>
  <c r="H15"/>
  <c r="H18"/>
  <c r="H35"/>
  <c r="C30"/>
  <c r="G30"/>
  <c r="H64"/>
  <c r="H107"/>
  <c r="G158"/>
  <c r="H158" s="1"/>
  <c r="F179"/>
  <c r="F177" s="1"/>
  <c r="F197"/>
  <c r="E197"/>
  <c r="H200"/>
  <c r="F223"/>
  <c r="E259"/>
  <c r="E241" s="1"/>
  <c r="C259"/>
  <c r="G259"/>
  <c r="H259" s="1"/>
  <c r="F274"/>
  <c r="D363"/>
  <c r="H387"/>
  <c r="G407"/>
  <c r="F434"/>
  <c r="D361"/>
  <c r="D357" s="1"/>
  <c r="H444"/>
  <c r="E448"/>
  <c r="E358"/>
  <c r="C482"/>
  <c r="G498"/>
  <c r="G496" s="1"/>
  <c r="F512"/>
  <c r="F496" s="1"/>
  <c r="F532"/>
  <c r="E549"/>
  <c r="E530" s="1"/>
  <c r="E577"/>
  <c r="E575" s="1"/>
  <c r="D644"/>
  <c r="D640" s="1"/>
  <c r="C673"/>
  <c r="G676"/>
  <c r="D704"/>
  <c r="C750"/>
  <c r="E849"/>
  <c r="E809" s="1"/>
  <c r="C891"/>
  <c r="D903"/>
  <c r="F907"/>
  <c r="F939"/>
  <c r="E939"/>
  <c r="C967"/>
  <c r="E999"/>
  <c r="E995" s="1"/>
  <c r="H1002"/>
  <c r="D1013"/>
  <c r="C997"/>
  <c r="F1027"/>
  <c r="E1027"/>
  <c r="E1076"/>
  <c r="E1074" s="1"/>
  <c r="C1089"/>
  <c r="G1089"/>
  <c r="D1119"/>
  <c r="D1117" s="1"/>
  <c r="D1107" s="1"/>
  <c r="F1119"/>
  <c r="F1117" s="1"/>
  <c r="F1113" s="1"/>
  <c r="H124"/>
  <c r="F378"/>
  <c r="H785"/>
  <c r="H858"/>
  <c r="H84"/>
  <c r="G163"/>
  <c r="F308"/>
  <c r="F363"/>
  <c r="G448"/>
  <c r="H448" s="1"/>
  <c r="G549"/>
  <c r="G577"/>
  <c r="G575" s="1"/>
  <c r="F644"/>
  <c r="F640" s="1"/>
  <c r="C704"/>
  <c r="G675"/>
  <c r="G849"/>
  <c r="G890"/>
  <c r="H890" s="1"/>
  <c r="C939"/>
  <c r="F923"/>
  <c r="E1061"/>
  <c r="H1081"/>
  <c r="H20"/>
  <c r="G29"/>
  <c r="H34"/>
  <c r="H42"/>
  <c r="F63"/>
  <c r="H68"/>
  <c r="F124"/>
  <c r="F122" s="1"/>
  <c r="H129"/>
  <c r="H172"/>
  <c r="E179"/>
  <c r="E177" s="1"/>
  <c r="C179"/>
  <c r="C177" s="1"/>
  <c r="D197"/>
  <c r="H224"/>
  <c r="D259"/>
  <c r="F259"/>
  <c r="F241" s="1"/>
  <c r="E293"/>
  <c r="E276" s="1"/>
  <c r="E272" s="1"/>
  <c r="C293"/>
  <c r="C363"/>
  <c r="G378"/>
  <c r="E407"/>
  <c r="G423"/>
  <c r="H423" s="1"/>
  <c r="E434"/>
  <c r="C361"/>
  <c r="F463"/>
  <c r="F482"/>
  <c r="D482"/>
  <c r="D462" s="1"/>
  <c r="H491"/>
  <c r="D531"/>
  <c r="E528"/>
  <c r="H540"/>
  <c r="C532"/>
  <c r="D549"/>
  <c r="D607"/>
  <c r="D605" s="1"/>
  <c r="H608"/>
  <c r="F607"/>
  <c r="F605" s="1"/>
  <c r="F658"/>
  <c r="E642"/>
  <c r="C643"/>
  <c r="F674"/>
  <c r="F672" s="1"/>
  <c r="C690"/>
  <c r="G704"/>
  <c r="G734"/>
  <c r="E736"/>
  <c r="F750"/>
  <c r="E750"/>
  <c r="H782"/>
  <c r="G836"/>
  <c r="H851"/>
  <c r="C890"/>
  <c r="D923"/>
  <c r="F925"/>
  <c r="F921" s="1"/>
  <c r="C924"/>
  <c r="D939"/>
  <c r="F953"/>
  <c r="E967"/>
  <c r="H1009"/>
  <c r="F1013"/>
  <c r="D1027"/>
  <c r="F1042"/>
  <c r="G1076"/>
  <c r="G1074" s="1"/>
  <c r="C1119"/>
  <c r="C1117" s="1"/>
  <c r="G1119"/>
  <c r="G1117" s="1"/>
  <c r="H549"/>
  <c r="G530"/>
  <c r="E240"/>
  <c r="E236"/>
  <c r="D32"/>
  <c r="D27" s="1"/>
  <c r="D29"/>
  <c r="G467"/>
  <c r="G463"/>
  <c r="H468"/>
  <c r="D532"/>
  <c r="D527"/>
  <c r="C627"/>
  <c r="C621"/>
  <c r="G658"/>
  <c r="G641"/>
  <c r="H849"/>
  <c r="G809"/>
  <c r="G925"/>
  <c r="H927"/>
  <c r="G922"/>
  <c r="E1042"/>
  <c r="H1046"/>
  <c r="E29"/>
  <c r="E49"/>
  <c r="C147"/>
  <c r="C141"/>
  <c r="C138" s="1"/>
  <c r="C122" s="1"/>
  <c r="G308"/>
  <c r="H308" s="1"/>
  <c r="H309"/>
  <c r="G430"/>
  <c r="H430" s="1"/>
  <c r="G422"/>
  <c r="G360" s="1"/>
  <c r="H431"/>
  <c r="F627"/>
  <c r="F621"/>
  <c r="E622"/>
  <c r="E627"/>
  <c r="C736"/>
  <c r="C733"/>
  <c r="G967"/>
  <c r="H967" s="1"/>
  <c r="H969"/>
  <c r="F279"/>
  <c r="F276" s="1"/>
  <c r="F272" s="1"/>
  <c r="F273"/>
  <c r="C407"/>
  <c r="H407" s="1"/>
  <c r="C380"/>
  <c r="C378" s="1"/>
  <c r="F352"/>
  <c r="E531"/>
  <c r="E526"/>
  <c r="C591"/>
  <c r="C590" s="1"/>
  <c r="H594"/>
  <c r="D676"/>
  <c r="D673"/>
  <c r="H260"/>
  <c r="H378"/>
  <c r="H402"/>
  <c r="F29"/>
  <c r="H293"/>
  <c r="E363"/>
  <c r="C528"/>
  <c r="F531"/>
  <c r="H700"/>
  <c r="E1089"/>
  <c r="E1119"/>
  <c r="E1117" s="1"/>
  <c r="E1107" s="1"/>
  <c r="H24"/>
  <c r="D30"/>
  <c r="E32"/>
  <c r="C49"/>
  <c r="H80"/>
  <c r="D138"/>
  <c r="H139"/>
  <c r="D147"/>
  <c r="F163"/>
  <c r="F161" s="1"/>
  <c r="F157" s="1"/>
  <c r="E163"/>
  <c r="E161" s="1"/>
  <c r="E157" s="1"/>
  <c r="H165"/>
  <c r="C223"/>
  <c r="G223"/>
  <c r="H223" s="1"/>
  <c r="D241"/>
  <c r="E274"/>
  <c r="D293"/>
  <c r="D321"/>
  <c r="H324"/>
  <c r="H338"/>
  <c r="E360"/>
  <c r="E356" s="1"/>
  <c r="H379"/>
  <c r="D465"/>
  <c r="D358" s="1"/>
  <c r="G528"/>
  <c r="F549"/>
  <c r="F530" s="1"/>
  <c r="C575"/>
  <c r="H575" s="1"/>
  <c r="F643"/>
  <c r="H660"/>
  <c r="E675"/>
  <c r="H686"/>
  <c r="F733"/>
  <c r="E734"/>
  <c r="C735"/>
  <c r="G735"/>
  <c r="H825"/>
  <c r="H850"/>
  <c r="C889"/>
  <c r="G923"/>
  <c r="H945"/>
  <c r="H984"/>
  <c r="F995"/>
  <c r="G1042"/>
  <c r="H1042" s="1"/>
  <c r="G197"/>
  <c r="H198"/>
  <c r="C467"/>
  <c r="C466" s="1"/>
  <c r="C462" s="1"/>
  <c r="C463"/>
  <c r="C356" s="1"/>
  <c r="H483"/>
  <c r="G482"/>
  <c r="H482" s="1"/>
  <c r="D591"/>
  <c r="D590" s="1"/>
  <c r="G627"/>
  <c r="G621"/>
  <c r="H628"/>
  <c r="C658"/>
  <c r="C640" s="1"/>
  <c r="C641"/>
  <c r="G750"/>
  <c r="H752"/>
  <c r="G764"/>
  <c r="H766"/>
  <c r="H832"/>
  <c r="G823"/>
  <c r="H823" s="1"/>
  <c r="F885"/>
  <c r="F877"/>
  <c r="C925"/>
  <c r="C922"/>
  <c r="C953"/>
  <c r="H953" s="1"/>
  <c r="C923"/>
  <c r="G997"/>
  <c r="H1016"/>
  <c r="G147"/>
  <c r="G141"/>
  <c r="G138" s="1"/>
  <c r="E464"/>
  <c r="E357" s="1"/>
  <c r="E467"/>
  <c r="E466" s="1"/>
  <c r="G465"/>
  <c r="H470"/>
  <c r="H498"/>
  <c r="D641"/>
  <c r="D718"/>
  <c r="D674"/>
  <c r="C675"/>
  <c r="C718"/>
  <c r="H718" s="1"/>
  <c r="G736"/>
  <c r="H738"/>
  <c r="F764"/>
  <c r="C767"/>
  <c r="C770"/>
  <c r="E923"/>
  <c r="E925"/>
  <c r="G1013"/>
  <c r="G996"/>
  <c r="H996" s="1"/>
  <c r="H22"/>
  <c r="G14"/>
  <c r="H14" s="1"/>
  <c r="G161"/>
  <c r="H163"/>
  <c r="G279"/>
  <c r="G273"/>
  <c r="H273" s="1"/>
  <c r="H280"/>
  <c r="H578"/>
  <c r="C674"/>
  <c r="C676"/>
  <c r="H676" s="1"/>
  <c r="H679"/>
  <c r="G674"/>
  <c r="E893"/>
  <c r="E890"/>
  <c r="E889" s="1"/>
  <c r="G891"/>
  <c r="G893"/>
  <c r="H893" s="1"/>
  <c r="G939"/>
  <c r="H941"/>
  <c r="G1027"/>
  <c r="H1027" s="1"/>
  <c r="H1030"/>
  <c r="H79"/>
  <c r="H177"/>
  <c r="H373"/>
  <c r="H601"/>
  <c r="H693"/>
  <c r="G46"/>
  <c r="D141"/>
  <c r="D279"/>
  <c r="D276" s="1"/>
  <c r="D272" s="1"/>
  <c r="F337"/>
  <c r="F321" s="1"/>
  <c r="D359"/>
  <c r="H393"/>
  <c r="H632"/>
  <c r="E658"/>
  <c r="E640" s="1"/>
  <c r="E718"/>
  <c r="D792"/>
  <c r="D791" s="1"/>
  <c r="C1013"/>
  <c r="H1089"/>
  <c r="C29"/>
  <c r="H29" s="1"/>
  <c r="F32"/>
  <c r="H58"/>
  <c r="H99"/>
  <c r="H110"/>
  <c r="H232"/>
  <c r="C279"/>
  <c r="C276" s="1"/>
  <c r="C272" s="1"/>
  <c r="H313"/>
  <c r="F360"/>
  <c r="F356" s="1"/>
  <c r="D379"/>
  <c r="D378" s="1"/>
  <c r="F420"/>
  <c r="C434"/>
  <c r="H434" s="1"/>
  <c r="D434"/>
  <c r="E482"/>
  <c r="D496"/>
  <c r="D495" s="1"/>
  <c r="D535"/>
  <c r="H563"/>
  <c r="F591"/>
  <c r="D627"/>
  <c r="F642"/>
  <c r="E673"/>
  <c r="G690"/>
  <c r="H690" s="1"/>
  <c r="H707"/>
  <c r="G733"/>
  <c r="F732"/>
  <c r="H742"/>
  <c r="E922"/>
  <c r="H973"/>
  <c r="H365"/>
  <c r="C531"/>
  <c r="C526"/>
  <c r="G531"/>
  <c r="G526"/>
  <c r="E532"/>
  <c r="E527"/>
  <c r="D533"/>
  <c r="D528"/>
  <c r="G643"/>
  <c r="D736"/>
  <c r="D733"/>
  <c r="G885"/>
  <c r="H886"/>
  <c r="F893"/>
  <c r="F890"/>
  <c r="F889" s="1"/>
  <c r="H388"/>
  <c r="E498"/>
  <c r="E496" s="1"/>
  <c r="E495" s="1"/>
  <c r="H550"/>
  <c r="H774"/>
  <c r="D891"/>
  <c r="D889" s="1"/>
  <c r="H917"/>
  <c r="C999"/>
  <c r="G999"/>
  <c r="G875"/>
  <c r="H877"/>
  <c r="C885"/>
  <c r="D886"/>
  <c r="G907"/>
  <c r="H909"/>
  <c r="D922"/>
  <c r="D953"/>
  <c r="D921" s="1"/>
  <c r="D999"/>
  <c r="D996"/>
  <c r="D1042"/>
  <c r="F577"/>
  <c r="F575" s="1"/>
  <c r="C793"/>
  <c r="C792" s="1"/>
  <c r="C791" s="1"/>
  <c r="G793"/>
  <c r="F997"/>
  <c r="H1053"/>
  <c r="F1076"/>
  <c r="F1074" s="1"/>
  <c r="D1104"/>
  <c r="D1102" s="1"/>
  <c r="D1058" s="1"/>
  <c r="F359" l="1"/>
  <c r="F1107"/>
  <c r="C357"/>
  <c r="C355" s="1"/>
  <c r="C672"/>
  <c r="H337"/>
  <c r="D732"/>
  <c r="G27"/>
  <c r="C875"/>
  <c r="H875" s="1"/>
  <c r="C241"/>
  <c r="D122"/>
  <c r="H1076"/>
  <c r="H997"/>
  <c r="H750"/>
  <c r="H621"/>
  <c r="E46"/>
  <c r="E27" s="1"/>
  <c r="C1058"/>
  <c r="E732"/>
  <c r="H704"/>
  <c r="F462"/>
  <c r="G321"/>
  <c r="H321" s="1"/>
  <c r="G605"/>
  <c r="H605" s="1"/>
  <c r="F236"/>
  <c r="F240"/>
  <c r="C240"/>
  <c r="C236"/>
  <c r="H734"/>
  <c r="H30"/>
  <c r="E462"/>
  <c r="G889"/>
  <c r="H889" s="1"/>
  <c r="D995"/>
  <c r="H885"/>
  <c r="H643"/>
  <c r="F590"/>
  <c r="D530"/>
  <c r="D529" s="1"/>
  <c r="G361"/>
  <c r="H361" s="1"/>
  <c r="H939"/>
  <c r="E921"/>
  <c r="H197"/>
  <c r="E359"/>
  <c r="E354" s="1"/>
  <c r="H673"/>
  <c r="H463"/>
  <c r="G241"/>
  <c r="G236" s="1"/>
  <c r="H1119"/>
  <c r="F495"/>
  <c r="F350"/>
  <c r="F354"/>
  <c r="H907"/>
  <c r="F27"/>
  <c r="H179"/>
  <c r="C732"/>
  <c r="G28"/>
  <c r="H138"/>
  <c r="G122"/>
  <c r="H122" s="1"/>
  <c r="H733"/>
  <c r="H674"/>
  <c r="G276"/>
  <c r="H279"/>
  <c r="H736"/>
  <c r="G732"/>
  <c r="H496"/>
  <c r="G350"/>
  <c r="H350" s="1"/>
  <c r="G495"/>
  <c r="H495" s="1"/>
  <c r="G624"/>
  <c r="G625"/>
  <c r="H627"/>
  <c r="C624"/>
  <c r="C625"/>
  <c r="C620" s="1"/>
  <c r="E525"/>
  <c r="E529"/>
  <c r="E672"/>
  <c r="C28"/>
  <c r="H1074"/>
  <c r="F1104"/>
  <c r="F1102" s="1"/>
  <c r="F1058" s="1"/>
  <c r="D240"/>
  <c r="D236"/>
  <c r="H793"/>
  <c r="G792"/>
  <c r="H531"/>
  <c r="G357"/>
  <c r="G157"/>
  <c r="H157" s="1"/>
  <c r="H161"/>
  <c r="G358"/>
  <c r="H465"/>
  <c r="H923"/>
  <c r="C46"/>
  <c r="C27" s="1"/>
  <c r="H49"/>
  <c r="E1104"/>
  <c r="E1102" s="1"/>
  <c r="E1058" s="1"/>
  <c r="G420"/>
  <c r="H422"/>
  <c r="G921"/>
  <c r="H925"/>
  <c r="H658"/>
  <c r="G640"/>
  <c r="D28"/>
  <c r="H241"/>
  <c r="G672"/>
  <c r="H672" s="1"/>
  <c r="C359"/>
  <c r="C354" s="1"/>
  <c r="C995"/>
  <c r="D355"/>
  <c r="H1013"/>
  <c r="C921"/>
  <c r="C530"/>
  <c r="H530" s="1"/>
  <c r="H767"/>
  <c r="D672"/>
  <c r="F625"/>
  <c r="F620" s="1"/>
  <c r="F624"/>
  <c r="H922"/>
  <c r="F529"/>
  <c r="F525"/>
  <c r="F875"/>
  <c r="E28"/>
  <c r="G529"/>
  <c r="G525"/>
  <c r="D877"/>
  <c r="D885"/>
  <c r="H999"/>
  <c r="G995"/>
  <c r="H360"/>
  <c r="G356"/>
  <c r="D625"/>
  <c r="D620" s="1"/>
  <c r="D624"/>
  <c r="F355"/>
  <c r="G1113"/>
  <c r="G1107"/>
  <c r="H1117"/>
  <c r="E355"/>
  <c r="F28"/>
  <c r="E625"/>
  <c r="E620" s="1"/>
  <c r="E624"/>
  <c r="G466"/>
  <c r="H467"/>
  <c r="D354"/>
  <c r="H526"/>
  <c r="H591"/>
  <c r="C764"/>
  <c r="H764" s="1"/>
  <c r="H641"/>
  <c r="H27" l="1"/>
  <c r="D525"/>
  <c r="H28"/>
  <c r="H624"/>
  <c r="H732"/>
  <c r="G590"/>
  <c r="H590" s="1"/>
  <c r="H995"/>
  <c r="G240"/>
  <c r="H240" s="1"/>
  <c r="H46"/>
  <c r="G791"/>
  <c r="H791" s="1"/>
  <c r="H792"/>
  <c r="H420"/>
  <c r="G359"/>
  <c r="H358"/>
  <c r="G620"/>
  <c r="H620" s="1"/>
  <c r="H625"/>
  <c r="G272"/>
  <c r="H272" s="1"/>
  <c r="H276"/>
  <c r="D875"/>
  <c r="H466"/>
  <c r="G462"/>
  <c r="H462" s="1"/>
  <c r="G1104"/>
  <c r="G355"/>
  <c r="H355" s="1"/>
  <c r="H356"/>
  <c r="H921"/>
  <c r="C529"/>
  <c r="H529" s="1"/>
  <c r="C525"/>
  <c r="H525" s="1"/>
  <c r="H357"/>
  <c r="H1104" l="1"/>
  <c r="G1102"/>
  <c r="H359"/>
  <c r="G354"/>
  <c r="H354" s="1"/>
  <c r="H1102" l="1"/>
  <c r="G1058"/>
  <c r="H1058" s="1"/>
</calcChain>
</file>

<file path=xl/sharedStrings.xml><?xml version="1.0" encoding="utf-8"?>
<sst xmlns="http://schemas.openxmlformats.org/spreadsheetml/2006/main" count="1306" uniqueCount="335">
  <si>
    <t>Объемы финансирования государственных программ РФ, федеральных целевых программ, мероприятий непрограммной части ФАИП, 
реализуемых на территории Мурманской области за 1 полугодие 2015 года</t>
  </si>
  <si>
    <t>№ п/п</t>
  </si>
  <si>
    <t>Наименование программы, источники финансирования и направления расходования средств</t>
  </si>
  <si>
    <t>Утверждено на 2015 год</t>
  </si>
  <si>
    <t>Доведенные лимиты</t>
  </si>
  <si>
    <t>За отчетный период, тыс.рублей</t>
  </si>
  <si>
    <t>Степень освоения</t>
  </si>
  <si>
    <t>Количество и наименование проведенных мероприятий за отчетный период</t>
  </si>
  <si>
    <t>профинанси-ровано</t>
  </si>
  <si>
    <t>выполнено</t>
  </si>
  <si>
    <t>кассовые расходы</t>
  </si>
  <si>
    <t>Из прочих нужд:</t>
  </si>
  <si>
    <t>Капитальный ремонт (ст.225) :</t>
  </si>
  <si>
    <t xml:space="preserve">в т.ч. Федеральный бюджет </t>
  </si>
  <si>
    <t>Консолидированный бюджет субъекта</t>
  </si>
  <si>
    <t>Внебюджетные источники</t>
  </si>
  <si>
    <t>ВСЕГО</t>
  </si>
  <si>
    <t xml:space="preserve">в т.ч. федеральный бюджет </t>
  </si>
  <si>
    <t>консолидированный бюджет области</t>
  </si>
  <si>
    <t>внебюджетные источники</t>
  </si>
  <si>
    <t>Увеличение стоимости основных средств</t>
  </si>
  <si>
    <t>Прочие нужды (капремонт, НИОКР и т.д.)</t>
  </si>
  <si>
    <t xml:space="preserve">1. </t>
  </si>
  <si>
    <t>ГП "Развитие транспортной системы"</t>
  </si>
  <si>
    <t>ВСЕГО:</t>
  </si>
  <si>
    <t>1.1</t>
  </si>
  <si>
    <t xml:space="preserve"> Подпрограмма "Дорожное хозяйство" </t>
  </si>
  <si>
    <t>Министерство транспорта и дорожного хозяйства Мурманской области</t>
  </si>
  <si>
    <t>18.06.2015 между Правительством Мурманской области (в лице Минтранса Мурманской области) и Федеральным дорожным агентством заключено соглашение на перечисление иных межбюджетных трансфертов из федерального бюджета бюджету Мурманской области. Средства планируется направить на реконструкцию участка автодороги "Салла" км 130 -км  145.
Поступившие в рамках подпрограммы средства по направлению "Прочие нужды" израсходованы на содержание сети региональных и межмуниципальных автомобильных дорог и обустройство наиболее опасных участков автомобильных дорог дорожными ограждениями барьерного типа</t>
  </si>
  <si>
    <t>Из общего объема расходов - расходы на:</t>
  </si>
  <si>
    <t>1.2</t>
  </si>
  <si>
    <t>ФЦП "Развитие транспортной системы России (2010-2020 годы)"</t>
  </si>
  <si>
    <t>1.2.1</t>
  </si>
  <si>
    <t>Подпрограмма "Автомобильные дороги"</t>
  </si>
  <si>
    <t>ФГУ "Управление  автомобильной дороги Санкт-Петербург-Мурманск Федерального дорожного агентства", г.Петрозаводск (объекты ФАИП, прочие работы)</t>
  </si>
  <si>
    <t xml:space="preserve">Продолжалась реконструкция автомобильной дороги Р-21 "Кола". В отчетном периоде завершены работы по переустройству сетей водопровода и канализации. Продолжались мероприятия по демонтажу существующих конструкций и мостовых сооружений, буровзрывные работы, устройство земляного полотна и дорожного покрытия основного хода, подпорных стенок, сооружение буронабивных столбов, сооружение опор, строительство линий наружного освещения, дождевой канализации. Осуществлялось восстановление и закрепление трассы, разрыхление скальных грунтов, частичная выторфовка, устройство 3 водопропускных труб.
Проводились работы по реконструкции мостовых переходов через реку Тулома и канал Княжегубской ГЭС. Завершены работы по текущему ремонту участков автомобильной дороги Р-21 "Кола" протяженностью 77 км. 
Кроме того, осуществляются работы по капитальному и текущему ремонту объектов федеральной трассы Р-21 "Кола", эксплуатация 12 путепроводов, а также охрана искусственных сооружений на автомобильных дорогах общего пользования федерального значения </t>
  </si>
  <si>
    <t>3.1.2.</t>
  </si>
  <si>
    <t>В рамках заключенного 28.03.2013 Соглашения между Правительством Мурманской области и Федеральным дорожным агентством в 2013 году предусмотрено предоставление субсидии из федерального бюджета бюджету Мурманской области на строительство и реконструкцию автомобильных дорог общего пользования (реконструкция автомобильного подъезда к селу Ковдозеро от автомобильной дороги Кандалакша-Зареченск). Мероприятие из областного бюджета софинансируется в рамках ДЦП "Развитие транспортной инфраструктуры Мурманской области" на 2012-2015 годы</t>
  </si>
  <si>
    <t>Увеличение стоимости основных средств
(ст. 310) :</t>
  </si>
  <si>
    <t>1.2.2</t>
  </si>
  <si>
    <t>Подпрограмма "Развитие экспорта транспортных услуг"</t>
  </si>
  <si>
    <t>ФКУ "Ространсмодернизация"</t>
  </si>
  <si>
    <t>Комплексное развитие Мурманского транспортного узла (объект ФАИП)</t>
  </si>
  <si>
    <t xml:space="preserve">В рамках проекта «Комплексное развитие Мурманского транспортного узла» запланировано строительство железнодорожной линии общей протяженностью 46 км. Согласно календарному графику производства работ ведется разработка рабочей документации (активная фаза реализации проекта начата в июле 2015 года). Справочно: 24.07.2015 года получено разрешение на строительство объектов железнодорожной инфраструктуры. По состоянию на 01.06.2015 подрядчиком освоено более 1 млрд. рублей.
Также в рамках проекта осуществляется строительство угольного терминала ООО «Морской торговый порт «Лавна», по которому проведены следующие мероприятия: 
- разработана проектная документация, получившая положительное заключение Главгосэкспертизы России;
- проведено оформление земельного участка под строительство комплекса;
- земельные участки включены в границы территории и акватории морского порта Мурманск;
- получено разрешение на строительство;
- заканчивается разработка рабочей документации
</t>
  </si>
  <si>
    <t>1.2.3</t>
  </si>
  <si>
    <t>Подпрограмма "Морской транспорт"</t>
  </si>
  <si>
    <t>Федеральное государственное унитарное предприятие "Росморпорт" (объект ФАИП)</t>
  </si>
  <si>
    <t xml:space="preserve">В рамках подпрограммы осуществляются работы по объекту "Реконструкция здания морского вокзала". Проектом реконструкции предусматривается надстройка 3-го этажа (административный  этаж для размещения служб ФГБУ «Администрация морских портов западной Арктики») и обустройство пассажирского участка пункта пропуска через государственную границу РФ. ФГУП «Росморпорт» заключен контракт № 719/ДО-15 с РСК «Возрождение» на выполнение работ по реконструкции здания морского вокзала (1-й этап - подготовительные работы). Стоимость контракта 65,2 млн. рублей (собственные средства ФГУП). Срок выполнения подготовительных работ – 31.12.2015. Дальнейшие работы по реконструкции здания морского вокзала будут выполняться в рамках отдельного контракта за счет средств федерального бюджета. 
Обустройство пассажирского участка пункта пропуска (оснащение участка пункта пропуска комплексом информационно-технических средств и средствами связи) выполняется по отдельному проекту по заказу Росграницы. ФГКУ «Дирекция по строительству и эксплуатации объектов Росграницы» заключен с ООО «Телеком-Монтаж-Юг» контракт на выполнение работ по разработке проектной и рабочей документации на реконструкцию (I этап) морского пункта пропуска Мурманск, стоимость контракта 12,4 млн. рублей. Срок завершения работ по контракту – 07.10.2015.
Кроме того, в рамках подпрограммы ведется строительство системы управления движением судов Кандалакшского залива, срок выполнения работ по которому - III  квартал 2015 года </t>
  </si>
  <si>
    <t>1.3</t>
  </si>
  <si>
    <t xml:space="preserve">ФЦП "Модернизация Единой системы организации воздушного движения Российской Федерации (2009 - 2020 годы)"
</t>
  </si>
  <si>
    <t>Федеральное казенное учреждение "Северо-Западный авиационный поисково-спасательный центр", г. Санкт-Петербург (объект ФАИП)</t>
  </si>
  <si>
    <t>Подготовленная документация для заключения государственного контракта на выполнение проектно-изыскательских работ по объекту "Строительство зданий и сооружений для размещения авиационного поисково-спасательного центра, г. Мурманск" находится на согласовании в федеральных ведомствах</t>
  </si>
  <si>
    <t xml:space="preserve">Увеличение стоимости основных средств
</t>
  </si>
  <si>
    <t>5.</t>
  </si>
  <si>
    <t xml:space="preserve">ФЦП "Повышение безопасности дорожного движения в 2006 - 2012 годах"
</t>
  </si>
  <si>
    <t>5.1.</t>
  </si>
  <si>
    <t>Федеральное казенное учреждение "Управление автомобильной магистрали Санкт-Петербург - Мурманск Федерального дорожного агентства", г.Петрозаводск (объект ФАИП)</t>
  </si>
  <si>
    <t/>
  </si>
  <si>
    <t>Устройство искусственного электроосвещения на автодороге М-18 "Кола" на участках н.п. Дровяное, Титовка, Спутник, Заполярный</t>
  </si>
  <si>
    <t>Увеличение стоимости основных средств                  
(ст. 310) :</t>
  </si>
  <si>
    <t>Прочие нужды (капремонт, НИОКР):</t>
  </si>
  <si>
    <t>5.2.</t>
  </si>
  <si>
    <t>Министерство внутренних дел Российской Федерации, г.Москва (объект ФАИП)</t>
  </si>
  <si>
    <t>Оснащение техническими комплексами подразделений, осуществляющих контрольные и надзорные функции в области обеспечения безопасности дорожного движения:</t>
  </si>
  <si>
    <t>Комплексы измерения скорости движения транспортных средств фоторадарные "КРИС" - 10 штук</t>
  </si>
  <si>
    <t xml:space="preserve">Увеличение стоимости основных средств                  </t>
  </si>
  <si>
    <t>IV.</t>
  </si>
  <si>
    <t xml:space="preserve">ГП развития сельского хозяйства и регулирования рынков сельскохозяйственной продукции, сырья и продовольствия
на 2013 - 2020 годы
</t>
  </si>
  <si>
    <t>4.</t>
  </si>
  <si>
    <t>ФЦП "Социальное развитие села до 2013 года"</t>
  </si>
  <si>
    <t>Комитет по агропромышленному комплексу и продовольственному рынку Мурманской области</t>
  </si>
  <si>
    <t>В соответствии с распоряжением Правительства РФ от 26.03.2013 № 439-р Мурманской области в 2013 году предусмотрена субсидия из федерального бюджета на софинансирование расходных обязательств, связанных с реализацией мероприятий по улучшению жилищных условий граждан, проживающих в сельской местности, в том числе молодых семей и молодых специалистов, в сумме 3 278 тыс. рублей.
Заявка на перечисление субсидии находится на рассмотрении в Минсельхозе России.
За счет средств областного бюджета выплачены субсидии в сумме 583,2 тыс. рублей двум семьям, ведущим строительство индивидуальных жилых домов в 
с. Варзуга Терского района.
За счет средств областного бюджета мероприятия финансируются в рамках ДЦП "Социальное развитие села Мурманской области" на 2009-2013 годы</t>
  </si>
  <si>
    <t>Увеличение стоимости основных средств         (ст. 310) :</t>
  </si>
  <si>
    <t>Прочие нужды (капремонт, НИОКР) :</t>
  </si>
  <si>
    <t>7.</t>
  </si>
  <si>
    <t>ФЦП "Пожарная безопасность в Российской Федерации на период до 2012 года"</t>
  </si>
  <si>
    <t>Государственное учреждение Северо-Западный региональный центр по делам гражданской обороны, чрезвычайным ситуациям и ликвидации последствий стихийных бедствий, г. Санкт-Петербург (объект ФАИП)</t>
  </si>
  <si>
    <t>Пожарное депо Специального управления федеральной противопожарной службы № 48, реконструкция, проектные и изыскательские работы</t>
  </si>
  <si>
    <t>Увеличение стоимости основных средств  
(ст. 310) :</t>
  </si>
  <si>
    <t>Аттестация объекта информатизации, монтаж средств защиты, спец проверка и спец. Исследование технических средств; первоочередные работы по подключению вычислительного и сетевого оборудования</t>
  </si>
  <si>
    <t>ФЦП "Сохранение и восстановление плодородия почв земель сельскохозяйственного назначения и агроландшафтов как национального достояния России на 2006-2010 годы"и на период до 2012 года</t>
  </si>
  <si>
    <t xml:space="preserve">Комитет сельского хозяйства МО                 </t>
  </si>
  <si>
    <t>V.</t>
  </si>
  <si>
    <t>ГП "Развитие атомного энергопромышленного комплекса"</t>
  </si>
  <si>
    <t>8.2.</t>
  </si>
  <si>
    <t>ФГБУ "Мурманское управление по гидрометеорологии и мониторингу окружающей среды"</t>
  </si>
  <si>
    <t xml:space="preserve">Заключен договор с ФГБУ "НПО "Тайфун" № ОЗ-36/12 от 01.10.2012 на поставку стационарного поста радиационного контроля приземного слоя воздуха (установка воздухо - фильтрующая и домик защитный) на сумму 1400 тыс.руб. </t>
  </si>
  <si>
    <t>Увеличение стоимости основных средств     
(ст. 310) :</t>
  </si>
  <si>
    <t>VI.</t>
  </si>
  <si>
    <t>ГП "Развитие науки и технологий"</t>
  </si>
  <si>
    <t>2.</t>
  </si>
  <si>
    <t>2.1</t>
  </si>
  <si>
    <t>ФЦП "Мировой океан"</t>
  </si>
  <si>
    <t>2.1.1</t>
  </si>
  <si>
    <t>Подпрограмма "Освоение и использование Арктики" (объект ФАИП)</t>
  </si>
  <si>
    <t>Работы по реконструкции здания моторной станции Зональной гидрометеорологической обсерватории под лабораторный корпус № 2 Российского научного центра, пос. Баренцбург, архипелаг Шпицберген завершены.
30.11.2013 объект введен в действие</t>
  </si>
  <si>
    <t>ФГУП "Нацрыбресурс"</t>
  </si>
  <si>
    <t>Строительство здания производственного комплекса по переработке рыбы и других морепродуктов, добываемых в акваториях, прилегающих к архипелагу Шпицберген</t>
  </si>
  <si>
    <t>VII.</t>
  </si>
  <si>
    <t>ГП "Обеспечение доступным и комфортным жильем и коммунальными услугами граждан Российской Федерации"</t>
  </si>
  <si>
    <t>2)</t>
  </si>
  <si>
    <t>Подпрограмма «Создание условий для обеспечения доступным и комфортным жильем граждан России»</t>
  </si>
  <si>
    <t>Министерство строительства и территориального развития Мурманской области</t>
  </si>
  <si>
    <t>Обеспечение жильем ВОВ, инвалидов, ветеранов боевых действий и семей, имеющих детей - инвалидов</t>
  </si>
  <si>
    <t xml:space="preserve"> Средства предусмотрены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В I квартале т.г. обеспечено жильем 2 ветерана ВОВ. Всего 2013 году в рамках ДЦП "Поддержка и стимулирование жилищного строительства в Мурманской области" на 2011-2015 годы за счет средств федерального бюджета планируется обеспечить жильем 4 ветеранов ВОВ, 19 ветеранов боевых действий и инвалидов</t>
  </si>
  <si>
    <t xml:space="preserve">Прочие нужды </t>
  </si>
  <si>
    <t>Переселение граждан из аварийного жилищного фонда</t>
  </si>
  <si>
    <t>Из аварийного жилья переселено 18 человек в г. Мончегорске, площадь расселения аварийного жилья составила 551,86 кв.м. Финансирование мероприятий за счет средств областного бюджета осуществляется в рамках адресных программ Мурманской области по переселению граждан из аварийного жилищного фонда с учетом необходимости развития малоэтажного жилищного строительства и ДЦП«Переселение граждан из аварийного жилищного фонда в Мурманской области» на 2013–2015 годы.
Средства в сумме 168,8 млн. рублей за счет внебюджетных источников - средства Фонда содействия реформированию жилищно-коммунального хозяйства</t>
  </si>
  <si>
    <t>3.1.1</t>
  </si>
  <si>
    <t>Мероприятия по обеспечению жильем отдельных категорий граждан (объект ФАИП)</t>
  </si>
  <si>
    <t>Федеральное государственное бюджетное учреждение науки Кольский научный центр Российской академии наук, г. Апатиты, Мурманская область</t>
  </si>
  <si>
    <t>Строительство 85-квартирного жилого дома для молодых ученых в г. Апатиты Мурманской области.
Наружные работы на объекте выполнены на 80 %, внутреннее обустройство дома - на 40 %, монтаж инженерных сетей и коммуникаций, а также внешнее благоустройство - на 100 %</t>
  </si>
  <si>
    <t>Бюджеты субъектов Федерации</t>
  </si>
  <si>
    <t>12.</t>
  </si>
  <si>
    <t>ФЦП "Предупреждение и борьба с социально значимыми заболеваниями (2007-2012 годы)" (объект ФАИП)</t>
  </si>
  <si>
    <t>12.1.</t>
  </si>
  <si>
    <t>В рамках программы из федерального бюджета выделена субсидия на софинансирование объекта "Комплекс работ по реконструкции стационара областного противотуберкулезного диспансера по адресу: г. Мурманск, ул. Лобова, 12. Главный корпус". По состоянию на 01.01.2013: надстроен 4 этаж, выполнены работы по устройству монолитного пояса и дублирующего перекрытия 3 этажа, установлены оконные блоки 4 этажа, закончены работы по устройству стропильной системы кровли, кирпичной кладке лифтовых шахт, венткамер, выполняются работы по устройству покрытия кровли (металлочерепица), устройству вентилируемого фасада, продолжаются работы по прокладке внутренних инженерных сетей электроснабжения, водопровода, канализации, отопления, приступили к прокладке внутренних инженерных сетей пожарной сигнализации, видеонаблюдения, локальных сетей, вентиляции), продолжаются штукатурные работы и работы по устройству наливных полов, начаты работы по устройству монолитных лестничных маршей, монтажу перегородок по металлическому каркасу, заканчиваются работы по прокладке участка наружной теплосети и обвязке теплового узла.
Низкое освоение средств областного бюджета (50,6 %) связано с поздним заключением дополнительного соглашения с подрядной организацией на выполнение работ (16.05.2012). Решение о возобновлении реконструкции принято в мае 2012 года</t>
  </si>
  <si>
    <t>Прочие нужды (капремонт, НИОКР ):</t>
  </si>
  <si>
    <t>12.2.</t>
  </si>
  <si>
    <t>Федеральная служба исполнения наказаний (подпрограмма "Сахарный диабет")</t>
  </si>
  <si>
    <t>Осуществляется приобретение расходного медицинского имущества и лекарственных средств для спецконтингента</t>
  </si>
  <si>
    <t>VIII.</t>
  </si>
  <si>
    <t>ГП "Защита населения и территорий от чрезвычайных ситуаций, обеспечение пожарной безопасности и безопасности людей на водных объектах"</t>
  </si>
  <si>
    <t>Подпрограмма "Создание условий для обеспечения доступным и комфортным жильем граждан России"</t>
  </si>
  <si>
    <t>Обеспечение жильем отдельных категорий граждан</t>
  </si>
  <si>
    <t>В рамках подпрограммы предусмотрено обеспечение жильем отдельных категорий граждан, установленных Федеральным законом от 12.01.1995 № 5-ФЗ "О ветеранах",  от 24.11.1995 № 181-ФЗ "О социальной защите инвалидов в Российской Федерации" и в соответствии с Указом Президента РФ от 07.05.2008 № 714 "Об обеспечении жильем ветеранов Великой Отечественной войны 1941-1945 годов". В 2015 году запланировано улучшить жилищные условия 12 граждан установленных законодательством категорий и 2 ветеранов ВОВ. 
По состоянию на 01.07.2015 улучшили жилищные условия 2 ветерана ВОВ, 9 гражданам выданы гарантийные письма</t>
  </si>
  <si>
    <t xml:space="preserve">Увеличение стоимости основных средств </t>
  </si>
  <si>
    <t>5.1.1</t>
  </si>
  <si>
    <t>Основное мероприятие 1.3."Обеспечение жильем, оказание содействия для приобретения жилья отдельным категориям граждан</t>
  </si>
  <si>
    <t>В том числе:</t>
  </si>
  <si>
    <t>Обеспечение жильем отдельных категорий граждан, установленных Федеральным законом от 12.01.1995 № 5-ФЗ"О ветеранах", в соответствии с Указом Президента РФ от 07.05.2008 № 714 "Об обеспечении жильем ветеранов Великой Отечественной войны 1941-1945 годов"</t>
  </si>
  <si>
    <t>Обеспечение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t>
  </si>
  <si>
    <t>2.1.2</t>
  </si>
  <si>
    <t xml:space="preserve">Переселение граждан из аварийного жилищного фонда
</t>
  </si>
  <si>
    <t>За счет средств Фонда содействия реформированию жилищно-коммунального хозяйства осуществляется софинансирование мероприятий по переселению граждан из многоквартирных домов, признанных аварийными.
За первое полугодие 2015 года в эксплуатацию введен один дом, переселено 324 человека из 154 аварийных жилых помещений площадью 5 595,4 кв.м.</t>
  </si>
  <si>
    <t>2.1.3</t>
  </si>
  <si>
    <t>Переселение граждан из закрытых административно-территориальных образований</t>
  </si>
  <si>
    <t>Министерство финансов Мурманской области</t>
  </si>
  <si>
    <t>В рамках подпрограммы предусмотрено получение из федерального бюджета межбюджетных трансфертов на переселение граждан из закрытых административно-территориальных образований. В I квартале средства не поступали</t>
  </si>
  <si>
    <t>2.2</t>
  </si>
  <si>
    <t>Подпрограмма "Создание условий для обеспечения качественными услугами ЖКХ граждан России"</t>
  </si>
  <si>
    <t xml:space="preserve">Министерство энергетики и жилищно-коммунального хозяйства Мурманской области </t>
  </si>
  <si>
    <t xml:space="preserve">В I полугодии т.г. за счет средств Фонда содействия реформированию жилищно-коммунального хозяйства завершен капитальный ремонт 22 многоквартирных домов (МКД). За счет внебюджетных источников (средств собственников, формирующих фонды капитального ремонта) завершен ремонт 24 МКД
</t>
  </si>
  <si>
    <t>2.3</t>
  </si>
  <si>
    <t xml:space="preserve"> ФЦП "Жилище" на 2011-2015 годы</t>
  </si>
  <si>
    <t>2.3.1</t>
  </si>
  <si>
    <t>Подпрограмма "Обеспечение жильем молодых семей"</t>
  </si>
  <si>
    <t xml:space="preserve">  В 2015 году планируется улучшить жилищные условия 123 молодых семей. Согласно распоряжению Правительства Российской Федерации от 24.06.2015 № 1166-р финансирование из федерального бюджета в 2015 году для Мурманской области составляет 18877,67 тыс.рублей. В настоящее время Соглашение Правительства Мурманской области с Минстроем России на подписи.
 По состоянию на 01.07.2015 финансовые средства из федерального бюджета в Мурманскую область не поступали</t>
  </si>
  <si>
    <t>2.3.2.</t>
  </si>
  <si>
    <t>Подпрограмма "Выполнение государственных обязательств по обеспечению жильем категорий граждан, установленных федеральным законодательством"</t>
  </si>
  <si>
    <t xml:space="preserve">Генеральная прокуратура РФ </t>
  </si>
  <si>
    <t>Осуществлена реализация мероприятий по обеспечению жильем прокуроров и следователей (по данным Управления федерального казначейства по Мурманской области)</t>
  </si>
  <si>
    <t>3.</t>
  </si>
  <si>
    <t>3.1</t>
  </si>
  <si>
    <t>ФЦП "Снижение рисков и смягчение последствий чрезвычайных ситуаций природного и техногенного характера в Российской Федерации до 2015 года"</t>
  </si>
  <si>
    <t>Главное управление МЧС России по Мурманской области</t>
  </si>
  <si>
    <t xml:space="preserve">В рамках программы предусмотрено строительство и реконструкция объекта учебно-материальной базы Северо-Западного регионального поисково-спасательного отряда МЧС России с филиалами по адресу: Мурманская область, г. Кировск, ул. Советской Конституции, д. 3. В отчетном периоде начата конкурсная процедура (электронный аукцион) на выполнение работ по объекту
</t>
  </si>
  <si>
    <t>13.2.</t>
  </si>
  <si>
    <t>Северо-Западный региональный центр по делам гражданской обороны, чрезвычайным ситуациям и ликвидации последствий стихийных бедствий, г.Санкт-Петербург (объект ФАИП)</t>
  </si>
  <si>
    <t>Строительство специализированного аварийно-спасательного центра, г.Мурманск перенесено на 2014-2016 годы. В настоящее время Министерством экономического развития Российской Федерации подготовлены соответствующие изменения в ФАИП</t>
  </si>
  <si>
    <t>IX.</t>
  </si>
  <si>
    <t>ГП "Воспроизводство и использование природных ресурсов"</t>
  </si>
  <si>
    <t>4.1</t>
  </si>
  <si>
    <t>ФЦП "Развитие водохозяйственного комплекса Российской Федерации в 2012-2020 годах"</t>
  </si>
  <si>
    <t>4.1.1</t>
  </si>
  <si>
    <t>Федеральное государственное учреждение по водному хозяйству "Двинарегионводхоз", г.Архангельск (объект ФАИП)</t>
  </si>
  <si>
    <t>В 2014 году продолжались начатые в 2013 году работы по берегоукреплению российского берега р.Ворьема в Печенгском районе Мурманской области на российско-норвежском участке границы. В 2014 году проведена корректировка (уменьшение) объема средств федерального бюджета по фактически сложившимся расходам. На объекте проведены работы на 5 участках береговой полосы протяженностью 1,5 тыс. метров. Работы завершены в ноябре 2014 года</t>
  </si>
  <si>
    <t>4.1.2</t>
  </si>
  <si>
    <t>Осуществлялась реализация мероприятий по восстановлению гидрологических постов: выполнялись землеустроительные работы и постановка на государственный кадастровый учет земельных участков. Приобретались приборы и оборудование для осуществления гидрохимического мониторинга, а также гидрологические приборы, оборудование и основные средства. Выполнялись мероприятия по восстановлению и модернизации государственной наблюдательной сети</t>
  </si>
  <si>
    <t>4.1.3.</t>
  </si>
  <si>
    <t xml:space="preserve">Министерство природных ресурсов и экологии Мурманской области
</t>
  </si>
  <si>
    <t xml:space="preserve">Предусмотренные средства федерального бюджета планируется направить на мероприятия по предотвращению истощения, ликвидации загрязнения и засорения р. Сайда в районе водозаборных сооружений г. Гаджиево Мурманской области и р. Вирма Мурманской области. Мероприятия имеют сезонный характер работ и сроки их выполнения запланированы на II-IV кварталы 2015 года. Во II квартале мероприятие не реализовывалось в связи с несвоевременностью представления исполнителями работ (поставщиками, подрядчиками) документов для расчетов </t>
  </si>
  <si>
    <t>Прочие нужды (капремонт, НИОКР)</t>
  </si>
  <si>
    <t xml:space="preserve">ФЦП "Развитие судебной системы России" на 2013-2020 годы </t>
  </si>
  <si>
    <t xml:space="preserve">Управление Судебного департамента при Верховном Суде Российской Федерации в Мурманской области, г. Мурманск </t>
  </si>
  <si>
    <t>Средства направлены на работы по реконструкции здания для размещения Кольского районного суда. Кроме того, в рамках программы запланированы проектные и изыскательские работы по реконструкции незавершенного строительством здания со строительством пристройки для размещения Мурманского областного суда (продолжается проектирование, срок прохождения экспертизы проектной документации - IV квартал 2015 г.)</t>
  </si>
  <si>
    <t>6.</t>
  </si>
  <si>
    <t>ГП "Информационное общество"</t>
  </si>
  <si>
    <t>6.1</t>
  </si>
  <si>
    <t xml:space="preserve">Подпрограмма "Информационное государство"
</t>
  </si>
  <si>
    <t>Комитет по развитию информационных технологий и связи Мурманской области</t>
  </si>
  <si>
    <t xml:space="preserve">В соответствии с Распоряжением Правительства Российской Федерации от 27.03.2015 
№ 525-р Мурманской области распределена субсидия, предоставляемая в 2015 году из федерального бюджета на реализацию проектов (мероприятий), направленных на становление информационного общества в субъектах Российской Федерации.
Средства будут направлены на создание (доработку) в целях предоставления услуг в электронной форме регионального сегмента единой федеральной межведомственной системы учета контингента обучающихся по основным образовательным программам и дополнительным общеобразовательным программам, а также на перевод государственных услуг по регистрации актов гражданского состояния и выдаче охотничьего билета в электронную форму с использованием единых форм предоставления государственных услуг федеральной государственной информационной системы «Единый портал государственных и муниципальных услуг (функций)»
</t>
  </si>
  <si>
    <t>ФЦП "Развитие телерадиовещания в Российской Федерации на 2009-2015 годы" (объект ФАИП)</t>
  </si>
  <si>
    <t>Федеральное государственное унитарное предприятие "Российская телевизионная и радиовещательная сеть"</t>
  </si>
  <si>
    <t xml:space="preserve">Осуществлялись работы по строительству сети цифрового наземного телевизионного вещания в Мурманской области. Средства использованы не в полном объеме с связи с несвоевременным выполнением работ подрядчиком </t>
  </si>
  <si>
    <t>XI.</t>
  </si>
  <si>
    <t>ГП "Юстиция"</t>
  </si>
  <si>
    <t>7.1</t>
  </si>
  <si>
    <t xml:space="preserve">ФЦП "Развитие уголовно-исполнительной системы (2007-2016 годы)" </t>
  </si>
  <si>
    <t xml:space="preserve">Федеральная служба исполнения наказаний по Мурманской области
</t>
  </si>
  <si>
    <t xml:space="preserve">Поступившие средства планируется направить на проведение проектно-изыскательских работ по объекту "Строительство режимного корпуса на 200 мест" СИЗО-1 в г. Мурманске </t>
  </si>
  <si>
    <t>8.</t>
  </si>
  <si>
    <t xml:space="preserve">ГП "Развитие культуры и туризма" </t>
  </si>
  <si>
    <t>8.1</t>
  </si>
  <si>
    <t>ФЦП "Культура России (2012-2018 годы)"</t>
  </si>
  <si>
    <t>Комитет по  культуре и искусству Мурманской области</t>
  </si>
  <si>
    <t xml:space="preserve"> </t>
  </si>
  <si>
    <t xml:space="preserve">Средства федерального бюджета направлены на комплектование книжных фондов библиотек муниципальных образований.
В соответствии с распоряжением Правительства Российской Федерации от 18.02.2015 
№ 244-р Мурманской области выделено 100,0 тыс.рублей на осуществление государственной поддержки муниципальных учреждений культуры, находящихся на территориях сельских поселений (МБУК «Ловозерский районный национальный культурный центр», с. Ловозеро,  Ловозерский район), а также  100,0 тыс.рублей на государственную поддержку лучших работников муниципальных учреждений культуры, находящихся на территориях сельских поселений </t>
  </si>
  <si>
    <t>8.2</t>
  </si>
  <si>
    <t>ФЦП "Укрепление единства российской нации и этнокультурное развитие народов России (2014-2020 годы)"</t>
  </si>
  <si>
    <t xml:space="preserve">Комитет по взаимодействию с общественными организациями и делам молодежи Мурманской области
</t>
  </si>
  <si>
    <t>Средства областного бюджета были направлены на оплату услуг по административному управлению, информационному и техническому сопровождению, формированию внутреннего содержания, обновлению дизайна единого Интернет-сайта общественных организаций Мурманской области («Общество51» http://obshestvo51.ru), а также на проведение мероприятия «История одной семьи в летописи Великой Победы» с участием ветеранов Великой Отечественной войны, национально-культурных общественных объединений и автономий Мурманской области, детей войны и учащихся учебных заведений Мурманской области.
Подписание соглашения о предоставлении бюджету Мурманской области иных межбюджетных трансфертов на поддержку экономического и социального развития коренных малочисленных народов Севера откладывается в связи с передачей полномочий Министерством культуры Российской Федерации Федеральному агентству по делам национальностей (Указ Президента Российской Федерации от 31.03.2015 № 168 «О Федеральном агентстве по делам национальностей»)</t>
  </si>
  <si>
    <t>9.</t>
  </si>
  <si>
    <t>ГП  развития сельского хозяйства и регулирования рынков сельскохозяйственной продукции, сырья и продовольствия на 2013-2020 годы</t>
  </si>
  <si>
    <t>9.1</t>
  </si>
  <si>
    <t>Подпрограмма "Развитие подотрасли растениеводства, переработки и
реализации продукции растениеводства"</t>
  </si>
  <si>
    <t>Комитет агропромышленного комплекса и продовольственного рынка Мурманской области</t>
  </si>
  <si>
    <t>За счет средств федерального бюджета  бюджетополучателям перечислены субсидии на оказание несвязанной поддержки в области растениеводства (999,5 тыс.рублей), на завоз семян в районы Крайнего Севера (1441,3 тыс. рублей) и на возмещение части затрат по уплате процентов по краткосрочным кредитам (271,7 тыс. рублей). За счет средств областного бюджета софинансирование произведено: на завоз семян в районы Крайнего Севера (362,6 тыс. рублей), на возмещение части затрат по уплате процентов по краткосрочным кредитам (30,0 тыс. рублей)</t>
  </si>
  <si>
    <t>12763,8</t>
  </si>
  <si>
    <t>2712,5</t>
  </si>
  <si>
    <t>8875,0</t>
  </si>
  <si>
    <t>392,6</t>
  </si>
  <si>
    <t>9.2</t>
  </si>
  <si>
    <t xml:space="preserve">Подпрограмма "Развитие подотрасли животноводства, переработки и
реализации продукции животноводства"
</t>
  </si>
  <si>
    <t xml:space="preserve">Комитет агропромышленного комплекса и продовольственного рынка Мурманской области </t>
  </si>
  <si>
    <t>Средства федерального бюджета направлены на поддержку северного оленеводства и на  возмещение части затрат по уплате процентов по краткосрочным кредитам. Из областного бюджета на данные цели обеспечено софинансирование. Кроме того, из областного бюджета выплачена субсидия на поддержку племенного животноводства</t>
  </si>
  <si>
    <t>12603,9</t>
  </si>
  <si>
    <t>1475,4</t>
  </si>
  <si>
    <t>36421,4</t>
  </si>
  <si>
    <t>5898,1</t>
  </si>
  <si>
    <t>9.3</t>
  </si>
  <si>
    <t>Подпрограмма "Поддержка малых форм хозяйствования"</t>
  </si>
  <si>
    <t>Предприятиям малых форм хозяйствования (крестьянским фермерским и личным подсобным хозяйствам) перечислена субсидия  на возмещение части процентной ставки по долгосрочным, среднесрочным и краткосрочным кредитам. 
Грантовая поддержка, предусмотренная в областном бюджете, в I полугодии не выплачивалась, т.к. конкурсный отбор состоится в III квартале т.г.</t>
  </si>
  <si>
    <t xml:space="preserve">Из общего объема расходов - расходы на:
</t>
  </si>
  <si>
    <t>677,9</t>
  </si>
  <si>
    <t>27,8</t>
  </si>
  <si>
    <t>1630</t>
  </si>
  <si>
    <t>13,9</t>
  </si>
  <si>
    <t>568,0</t>
  </si>
  <si>
    <t>0</t>
  </si>
  <si>
    <t>9.4</t>
  </si>
  <si>
    <t>ФЦП "Устойчивое развитие сельских территорий на 2014-2017 годы и на период до 2020 года»</t>
  </si>
  <si>
    <t>Программа Мурманской области отобрана Минсельхозом России для софинансирования. В течение года ожидается поступление федеральных средств на ее реализацию. В связи с тем, что в I полугодии т.г. гражданами - участниками мероприятий по улучшению жилищных условий не представлены документы, подтверждающие факт строительства жилья (понесенных расходов), выплаты субсидий не производились</t>
  </si>
  <si>
    <t>10.</t>
  </si>
  <si>
    <t>ГП "Развитие образования"</t>
  </si>
  <si>
    <t>10.1</t>
  </si>
  <si>
    <t>Подпрограмма «Развитие дошкольного, общего и дополнительного образования детей»</t>
  </si>
  <si>
    <t>Министерство строительства и территориального развития Мурманской области,
Министерство образования и науки Мурманской области</t>
  </si>
  <si>
    <t xml:space="preserve">Мурманской области выделена субсидия из федерального бюджета в сумме 181868,1 тыс. руб. на реализацию мероприятий по модернизации региональной системы дошкольного образования. В комплекс мероприятий по модернизации системы дошкольного образования на 2015 год включено строительство трех новых зданий детских садов, ввод двух из которых запланирован на 2015 год: на 220 мест по ул. Кирова в ЗАТО г. Североморске и на 300 мест по ул. Колышкина в г.Гаджиево ЗАТО Александровск. Ввод в эксплуатацию детского сада на 220 мест в н.п.Североморск-3 запланирован на 2016 год. В I полугодии т.г. на объектах выполнялись работы за счет аванса, выплаченного в 2014 году, а также за счет средств муниципальных бюджетов, предусмотренных на исполнение обязательств, принятых в 2013-2014 гг. 
Кроме того, в рамках подпрограммы предусмотрены средства, которые планируется направить в подведомственные общеобразовательные организации и в муницнипальные образовательные организации, расположенные в сельской местности, на создание  условий для занятия физической культурой и спортом (перепрофилирование имеющихся аудиторий под спортивные залы для занятий физической культурой и спортом, ремонт спортивных залов, оснащение спортивным инвентарем и оборудованием открытых плоскостных спортивных сооружений и развитие школьных спортивных клубов в 20 общеобразовательных организациях сельской местности), на поощрение лучших учителей и на развитие системы дошкольного образования Мурманской области.
Поступившие средства федерального бюджета направлены на выплаты стипендий Правительства Российской Федерации для лиц, обучающихся по очной форме обучения по основным профессиональным образовательным программам начального профессионального и среднего профессионального образования. Средства областного бюджета направлены на создание безбарьерной среды для обучающихся с ограниченными возможностями здоровья в образовательных организациях среднего профессионального образования 
</t>
  </si>
  <si>
    <t>10.2</t>
  </si>
  <si>
    <t>Федеральная целевая программа развития образования на 2011-2015 годы</t>
  </si>
  <si>
    <t xml:space="preserve">Министерство образования и науки Мурманской области
</t>
  </si>
  <si>
    <t>В соответствии с соглашением о взаимодействии на региональном уровне проведены мероприятия, соответствующие мероприятиям ФЦПРО (поддержка инноваций и инициатив образовательных организаций, подготовка, переподготовка, повышение квалификации кадров, организация и проведение мероприятий, направленных на выявление и поддержку талантливых детей, создание ресурсных центров профессионального образования). В рамках поддержки инноваций и инициатив образовательных организаций 15 образовательных организаций получили гранты.
Федеральные средства в размере 5 027,0 тыс. рублей направлены на обеспечение деятельности 2 региональных стажировочных площадок по экспериментальному введению федерального государственного стандарта в ГОБОУ Минькинская КШИ и ГОБОУ СКОШИ № 3 (приобретение компьютерного, музыкального, спортивного, тифлотехнического, оптического и другого оборудования). Средства федерального бюджета в I полугодии т.г. не поступали</t>
  </si>
  <si>
    <t>11.</t>
  </si>
  <si>
    <t>ГП "Социальная поддержка граждан"</t>
  </si>
  <si>
    <t>Министерство труда и социального развития Мурманской области</t>
  </si>
  <si>
    <t>в том числе федеральный  бюджет</t>
  </si>
  <si>
    <t xml:space="preserve">Средства федерального бюджета по инвестиционныму направлению предусмотрены на завершение строительства 2-го спального корпуса на 136 мест в ГОАУСОН "Апатитский психоневрологический интернат № 1". На объекте завершены работы по устройству внутренних перегородок, проведены работы по установке лифтового оборудования с проведением пуско-наладочных испытаний, продолжены работы по монтажу внутренних инженерных сетей, установлено санитарно-техническое оборудование, электрооборудование, приборы и датчики автоматической пожарной сигнализации. Ведутся работы по установке внутренних дверных блоков. Заканчиваются отделочные работы.
Выполнены работы по ремонту кровли здания Оленегорского комплексного центра социального обслуживания населения.
В рамках мероприятия по перевозке несовершеннолетних между субъектами Российской Федерации, а также в пределах территорий государств - участников СНГ в г. Санкт-Петербург перевезен 1 ребенок, оставшийся без попечения родителей, для дальнейшего сопровождения на родину в г. Псков.   
Кроме того, в рамках программы осуществляются выплаты публично-нормативных обязательств с установленной периодичностью различным категориям граждан в соответствии с действующим законодательством
</t>
  </si>
  <si>
    <t xml:space="preserve">Из прочих нужд:
</t>
  </si>
  <si>
    <t xml:space="preserve">Капитальный ремонт: 
</t>
  </si>
  <si>
    <t>Оказание адресной социальной помощи неработающим пенсионерам</t>
  </si>
  <si>
    <t xml:space="preserve"> Оказание поддержки социально ориентированным некоммерческим организациям</t>
  </si>
  <si>
    <t>Из прочих нужд:
осуществление выплат (публично-нормативные обязательства)</t>
  </si>
  <si>
    <t xml:space="preserve">ГП "Доступная среда" </t>
  </si>
  <si>
    <t>12.1</t>
  </si>
  <si>
    <t xml:space="preserve">Подпрограмма "Обеспечение доступности приоритетных объектов и услуг в приоритетных сферах жизнедеятельности инвалидов и других маломобильных групп населения"
</t>
  </si>
  <si>
    <t>12.1.1</t>
  </si>
  <si>
    <t>Комитет по физической культуре и спорту Мурманской области</t>
  </si>
  <si>
    <t>Получена субсидия из федерального бюджета на осуществление мероприятий по поддержке учреждений спортивной направленности по адаптивной физической культуре и спорту. Продолжается работа по подготовке Соглашения между муниципальным образованием 
г. Мурманск и Комитетом по физической культуре и спорту Мурманской области</t>
  </si>
  <si>
    <t>13.2</t>
  </si>
  <si>
    <t>Комитет по культуре и искусству Мурманской области</t>
  </si>
  <si>
    <t>В специализированной библиотеке для слепых и слабовидящих выполнен ремонт крыльца с установкой пандуса, косметический ремонт (частично) дополнительных помещений, осуществлен монтаж пожарно-охранной сигнализации и звуковых ориентиров в помещении библиотеки</t>
  </si>
  <si>
    <t>13.3</t>
  </si>
  <si>
    <t xml:space="preserve">Учреждениями социального обслуживания населения проведены мероприятия по приобретению и устройству средств доступности для инфраструктуры (устройство наружных и внутренних пандусов, оснащение поручнями, кресло-колясками, ходунками). 
Предоставлена субсидия 10 муниципальным образованиям за счёт средств федерального бюджета в размере 6,3 млн. рублей на реализацию мероприятий, направленных на обеспечение доступности приоритетных объектов и услуг в приоритетных сферах жизнедеятельности инвалидов. В ходе реализации мероприятий на 30 объектах, включенных в муниципальные программы Мурманской области, повышен уровень доступности инфраструктуры.
Осуществлялось финансирование "текстовой бегущей строки" (субтитрирования), сопровождающей выпуски новостей регионального канала телевизионного вещания </t>
  </si>
  <si>
    <t>12.1.2</t>
  </si>
  <si>
    <t xml:space="preserve">Предусмотренные средства планируется направить в подведомственные общеобразовательные организации муниципальных образований Мурманской области на создание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10 общеобразовательных организаций специальным, в том числе учебным, реабилитационным, компьютерным оборудованием. В настоящее время осуществляется процедура размещения заказа на поставку необходимого оборудования
 </t>
  </si>
  <si>
    <t>12.1.3</t>
  </si>
  <si>
    <t>Министерство социального развития Мурманской области</t>
  </si>
  <si>
    <t>Средства федерального бюджета в сумме 3145,7 тыс. руб. планируется направить на обустройство ГОАУСОН "Мурманский дом-интернат для престарелых и инвалидов" лифтом, адаптированным для инвалидов и других маломобильных граждан. В настоящее время учреждениями проводятся процедуры закупок, исполнение договоров запланировано на III-IV кв. 2015 года. Также за счет средств федерального бюджета 8 муниципальным образованиям будут предоставлены субсидии на обеспечение доступности объектов социальной инфраструктуры. 
За счет средств областного бюджета обеспечивается софинансирование вышеуказанных мероприятий</t>
  </si>
  <si>
    <t>13.</t>
  </si>
  <si>
    <t xml:space="preserve">ГП "Развитие здравоохранения" </t>
  </si>
  <si>
    <t>Министерство здравоохранения  Мурманской области</t>
  </si>
  <si>
    <t>Произведена закупка лекарственных препаратов льготным категориям граждан, антивирусных препаратов для лечения лиц, инфицированных вирусами иммунодефицита человека и гепатитов В и С, произведены расходы на оказание гражданам высокотехнологичной медицинской помощи.
Проводится работа по оказанию высокотехнологичной медицинской помощи населению Мурманской области, приобретению диагностических средств для лечения  вирусных инфекций и проведения лабораторных исследований на ВИЧ и вирусные гепатиты</t>
  </si>
  <si>
    <t>14.</t>
  </si>
  <si>
    <t>ГП "Развитие федеративных отношений и создание условий для эффективного и ответственного управления региональными и муниципальными финансами"</t>
  </si>
  <si>
    <t>14.1</t>
  </si>
  <si>
    <t>Подпрограмма "Выравнивание финансовых возможностей бюджетов субъектов Российской Федерации и местных бюджетов"</t>
  </si>
  <si>
    <t xml:space="preserve">В рамках подпрограммы осуществляется предоставление из федерального бюджета бюджету Мурманской области дотации на выравнивание бюджетной обеспеченности, дотации на поддержку мер по обеспечению сбалансированности бюджетов (имеют нецелевой характер), дотации бюджетам, связанные с особым режимом безопасного функционирования закрытых административно-территориальных образований, а также дотации в целях обеспечения сбалансированности бюджета городского округа Мурманск
</t>
  </si>
  <si>
    <t>14.2</t>
  </si>
  <si>
    <t xml:space="preserve">Подпрограмма "Совершенствование системы распределения и перераспределения финансовых ресурсов между уровнями бюджетной системы Российской Федерации"
</t>
  </si>
  <si>
    <t>В рамках подпрограммы осуществляется предоставление из федерального бюджета бюджету Мурманской области единой субвенции на осуществление переданных полномочий</t>
  </si>
  <si>
    <t>15.</t>
  </si>
  <si>
    <t>ГП "Развитие физической культуры и спорта"</t>
  </si>
  <si>
    <t>15.1</t>
  </si>
  <si>
    <t>ФЦП "Развитие физической культуры и спорта в Российской Федерации на 2006-2015 годы"</t>
  </si>
  <si>
    <t xml:space="preserve">Министерство строительства и территориального развития Мурманской области
</t>
  </si>
  <si>
    <t xml:space="preserve">Согласно распоряжению Правительства РФ от 14.03.2015 № 425-р Мурманской области выделена субсидия из федерального бюджета в сумме 125000,0 тыс. рублей на софинансирование объектов капитального строительства:
- «Строительство и реконструкция спортивных сооружений спорткомплекса «Долина Уюта» в г.Мурманске»,
- «Легкоатлетический манеж в г.Мурманске».
Строительство объекта «Легкоатлетический манеж в г. Мурманске» завершено, получено разрешение на ввод объекта в эксплуатацию от 07.05.2015. 
По объекту «Строительство и реконструкция спортивных сооружений спорткомплекса «Долина Уюта» в г.Мурманске»:
работы по 1 и 2 очередям строительства полностью закончены, выполняются благоустроительные мероприятия. На 3 очереди - строительство административного спортивного комплекса завершена кладка внутренних стен и перегородок второго и третьего этажей, установлены оконные блоки, выполнено армирование плиты покрытия и колонн выходов на кровлю, выполняется монтаж плит покрытия, монтаж внутренних инженерных сетей, устройство цементной стяжки под полы, бетонирование стен приямков, устройство кровли, монтаж утепления фасадов.
Ввод объекта запланирован в конце 2015 года
</t>
  </si>
  <si>
    <t>15.2</t>
  </si>
  <si>
    <t>Подпрограмма "Развитие футбола в Российской Федерации на 2008-2015 годы"</t>
  </si>
  <si>
    <t>В соответствии с распоряжением Правительства РФ от 19.03.2015 № 453-р Мурманской области распределена субсидия из федерального бюджета в сумме 16 842,0 тыс. рублей на софинансирование расходных обязательств, связанных с приобретением искусственного покрытия для футбольного поля профильных спортивных школ. Соглашение с Министерством спорта Российской Федерации о предоставлении  субсидии на приобретение искусственного покрытия для футбольного поля (2 единицы) будет подписано по итогам проведения совместных торгов  в форме открытого конкурса на право заключения государственных контрактов на закупку указанных покрытий</t>
  </si>
  <si>
    <t>15.3</t>
  </si>
  <si>
    <t xml:space="preserve">Подпрограмма "Развитие спорта высших достижений и системы подготовки спортивного резерва" </t>
  </si>
  <si>
    <t>Заключено Соглашение с Министерством спорта РФ от 03.03.2015 № 115 о предоставлении бюджету Мурманской области субсидии из федерального бюджета в сумме 6 075,1 тыс. рублей на адресную финансовую поддержку спортивных организаций, осуществляющих подготовку спортивного резерва для сборных команд Российской Федерации (приобретение спортивно-технологического оборудования, инвентаря и экипировки для спортивных организаций, осуществляющих подготовку спортивного резерва для сборных команд Российской Федерации). В настоящее время продолжается работа по подготовке технического задания для проведения торгов в III квартале т.г. по приобретению инвентаря и оборудования для сборных команд Мурманской области</t>
  </si>
  <si>
    <t>15.4</t>
  </si>
  <si>
    <t xml:space="preserve">Подпрограмма "Развитие физической культуры и массового спорта" </t>
  </si>
  <si>
    <t>В соответствии с Распоряжением Правительства Российской Федерации от 02.03.2015 
№ 340-р Мурманской области распределена субсидия, предоставляемая в 2015 году из федерального бюджета на реализацию мероприятий по поэтапному внедрению Всероссийского физкультурно-спортивного комплекса "Готов к труду и обороне" (ГТО) (приобретение оборудования и инвентаря для оснащения центров тестирования по выполнению видов испытаний (тестов), нормативов, требований к оценке уровня знаний и умений в области физической культуры и спорта). В настоящее время продолжается работа по подготовке технического задания для проведения торгов в III квартале т.г. по оснащению оборудованием центров тестирования ГТО</t>
  </si>
  <si>
    <t>16.</t>
  </si>
  <si>
    <t>ГП "Развитие лесного хозяйства" на 2013-2020 годы</t>
  </si>
  <si>
    <t>Министерство природных ресурсов и экологии Мурманской области</t>
  </si>
  <si>
    <t xml:space="preserve">Осуществлялись профилактические мероприятия, направленные на предупреждение возникновения лесных пожаров, создание и содержание систем и средств предупреждения и тушения лесных пожаров, а также формирование запасов ГСМ
 </t>
  </si>
  <si>
    <t>17.</t>
  </si>
  <si>
    <t>ГП "Содействие занятости населения"</t>
  </si>
  <si>
    <t>17.1.</t>
  </si>
  <si>
    <t>Подпрограмма "Активная политика занятости населения и социальная поддержка безработных граждан"</t>
  </si>
  <si>
    <t>Управление государственной службы занятости населения Мурманской области</t>
  </si>
  <si>
    <t>В I полугодии 2015 года:
- профессиональное обучение и дополнительное профессиональное образование по направлению службы занятости прошли 938 безработных гражданина;
- в общественных работах приняли участие 1362 человека; 
- на условиях временной занятости трудоустроено 2773 человека;                                                                                                                                                                                                      - услуга по содействию самозанятости населения (включая единовременную финансовую помощь) оказана 1317 гражданам;
- организовано 149 ярмарок вакансий и учебных рабочих мест;
- услуга по содействию безработным гражданам в переезде и членам их семей в переселении в другую местность для трудоустройства оказана 16 гражданам;
- услуги по профессиональной ориентации, психологической поддержке и социальной адаптации на рынке труда предоставлены 16228 гражданам;
- 14593 безработным гражданам осуществлены социальные выплаты;
- на 46 специально оборудованных (оснащенных) рабочих мест трудоустроено 37 инвалидов.
Всего при содействии службы занятости трудоустроено 8498 человек, или 51 % обратившихся граждан</t>
  </si>
  <si>
    <t>17.2.</t>
  </si>
  <si>
    <t xml:space="preserve">Подпрограмма "Оказание содействия добровольному переселению в Российскую Федерацию соотечественников, проживающих за рубежом"
</t>
  </si>
  <si>
    <t>Средства направлены на проведение первичного медицинского осмотра участников программы и членов их семей. Услуги по проведению первичного медицинского осмотра получили 360 участников и членов их семей</t>
  </si>
  <si>
    <t>20.</t>
  </si>
  <si>
    <t>ГП "Обеспечение общественного порядка и противодействие преступности"</t>
  </si>
  <si>
    <t>20.1.</t>
  </si>
  <si>
    <t>ФЦП «Повышение безопасности дорожного движения в 2013  - 2020 годах»</t>
  </si>
  <si>
    <t>В рамках исполнения мероприятия "Изготовление и распространение световозвращающих приспособлений в среде дошкольников и учащихся младших классов образовательных учреждений" ФЦП "Повышение безопасности дорожного движения в 2013-2020 годах" в Мурманскую область поставлены материально-технические ресурсы (световозвращающие подвески 13122 шт. и сигнальные  жилеты 1242 шт.). 
За счет средств областного бюджета приобретены 8000 световозвращающих подвесок</t>
  </si>
  <si>
    <t>18.</t>
  </si>
  <si>
    <t>ГП "Экономическое развитие и инновационная экономика"</t>
  </si>
  <si>
    <t>18.1.</t>
  </si>
  <si>
    <t xml:space="preserve">Подпрограмма "Развитие малого и среднего предпринимательства"
</t>
  </si>
  <si>
    <t>Комитет развития промышленности и предпринимательства Мурманской области</t>
  </si>
  <si>
    <t xml:space="preserve">По итогам конкурсного отбора субъектов Российской Федерации, бюджетам которых в 2015 году предоставляются субсидии из федерального бюджета на государственную поддержку малого и среднего предпринимательства, включая крестьянские (фермерские) хозяйства (протокол от 08.06.2015) Мурманской области будет предоставлена субсидия в размере 89 039,8 тыс. рублей.
За счет средств федерального и регионального бюджетов (общий объем финансирования 119 111,9 тыс. рублей) планируется реализация мероприятий по поддержке субъектов малого и среднего предпринимательства, в том числе:
- предоставление льготных микрозаймов;
- предоставление субсидий по кредитным и лизинговым договорам;
- предоставление грантов на создание собственного бизнеса;
- предоставление субсидий субъектам социального предпринимательства;
- предоставление субсидий из областного бюджета бюджетам муниципальных образований Мурманской области на реализацию мероприятий муниципальных программ развития малого и среднего предпринимательства;
- содействие развитию молодежного предпринимательства;
- развитие ЦПП и осуществление им деятельности по поддержке субъектов малого и среднего предпринимательства;
- развитие Мурманского РИЦ и осуществление им деятельности по поддержке субъектов малого и среднего предпринимательства;
- развитие процессов бизнес-инкубирования ГОБУ МРИБИ с IT-центром в г. Мурманске, в том числе подготовка управляющих менеджеров для бизнес-инкубатора;
- создание и функционирование регионального Центра кластерного развития Мурманской области. 
Заключение соглашения между Министерством экономического развития Российской Федерации и Правительством Мурманской области планируется в III квартале т.г.
</t>
  </si>
  <si>
    <t>НЕПРОГРАММНАЯ  ЧАСТЬ  ФАИП</t>
  </si>
  <si>
    <t>1.</t>
  </si>
  <si>
    <t xml:space="preserve">Строительство визит-центра ФГБУ "Лапландский государственный природный биосферный заповедник", Чунозерская усадьба, Мурманская область </t>
  </si>
  <si>
    <t>ФГБУ "Лапландский государственный природный биосферный заповедник", Мурманская область</t>
  </si>
  <si>
    <t>Объект исключен из ФАИП на 2015 год</t>
  </si>
  <si>
    <t>Вопрос об ассигнованиях из федерального бюджета в 2014 году находится в стадии рассмотрения</t>
  </si>
  <si>
    <t xml:space="preserve">Строительство административного здания для размещения сотрудников следственного отдела по г. Кандалакша и служебного автотранспорта, Мурманская область </t>
  </si>
  <si>
    <t>Следственное управление Следственного комитета Российской Федерации по Мурманской области</t>
  </si>
  <si>
    <t xml:space="preserve">В отчетном периоде на объекте выполнен монтаж ограждающих конструкций, проводились работы по кровле, утеплению фасада, монтажу системы вентиляции, электросилового оборудования, сетей водоснабжения и канализации, оборудование теплового пункта </t>
  </si>
  <si>
    <t>Универсальные атомные ледоколы проекта 22220</t>
  </si>
  <si>
    <t>ФГУП "Атомфлот", г.Мурманск</t>
  </si>
  <si>
    <t xml:space="preserve">Работы по строительству выполняются по Государственному контракту с ООО "Балтийский завод Судостроение" в соответствии с графиком строительства. Подрядчику выплачен аванс, предусмотренный в 2015 году, в том числе: по строительству головного универсального атомного ледокола в сумме 5,0 млрд. рублей, по строительству первого серийного ледокола - в сумме 9,2 млрд. рублей, второго серийного ледокола - 4,6 млрд. рублей </t>
  </si>
  <si>
    <t>Реконструкция зданий учреждений культуры Мурманской области 
(5 объектов ФАИП)</t>
  </si>
  <si>
    <t>Государственное областное казенное учреждение «Управление капитального строительства Мурманской области»</t>
  </si>
  <si>
    <t>Предусмотрена реконструкция 5 зданий учреждений культуры Мурманской области. В I полугодии т.г. лимиты федеральных средств не доведены. Решение по уточнению объектов, финансирование реконструкции которых будет осуществляться за счет средств федерального бюджета, не принято. Соглашение с Минкультуры России не заключено</t>
  </si>
</sst>
</file>

<file path=xl/styles.xml><?xml version="1.0" encoding="utf-8"?>
<styleSheet xmlns="http://schemas.openxmlformats.org/spreadsheetml/2006/main">
  <numFmts count="6">
    <numFmt numFmtId="43" formatCode="_-* #,##0.00_р_._-;\-* #,##0.00_р_._-;_-* &quot;-&quot;??_р_._-;_-@_-"/>
    <numFmt numFmtId="164" formatCode="_-* #,##0.0_р_._-;\-* #,##0.0_р_._-;_-* &quot;-&quot;?_р_._-;_-@_-"/>
    <numFmt numFmtId="165" formatCode="#,##0.0"/>
    <numFmt numFmtId="166" formatCode="_-* #,##0.0_р_._-;\-* #,##0.0_р_._-;_-* &quot;-&quot;??_р_._-;_-@_-"/>
    <numFmt numFmtId="167" formatCode="_-* #,##0.00_р_._-;\-* #,##0.00_р_._-;_-* &quot;-&quot;?_р_._-;_-@_-"/>
    <numFmt numFmtId="168" formatCode="#,##0.000"/>
  </numFmts>
  <fonts count="28">
    <font>
      <sz val="10"/>
      <name val="Arial Cyr"/>
      <charset val="204"/>
    </font>
    <font>
      <sz val="10"/>
      <name val="Arial Cyr"/>
      <charset val="204"/>
    </font>
    <font>
      <sz val="12"/>
      <name val="Times New Roman Cyr"/>
      <family val="1"/>
      <charset val="204"/>
    </font>
    <font>
      <sz val="12"/>
      <name val="Arial Cyr"/>
      <charset val="204"/>
    </font>
    <font>
      <b/>
      <sz val="14"/>
      <name val="Times New Roman Cyr"/>
      <family val="1"/>
      <charset val="204"/>
    </font>
    <font>
      <sz val="12"/>
      <name val="Arial Cyr"/>
      <family val="2"/>
      <charset val="204"/>
    </font>
    <font>
      <b/>
      <sz val="12"/>
      <name val="Times New Roman Cyr"/>
      <family val="1"/>
      <charset val="204"/>
    </font>
    <font>
      <sz val="12"/>
      <name val="Times New Roman Cyr"/>
      <charset val="204"/>
    </font>
    <font>
      <b/>
      <sz val="12"/>
      <name val="Times New Roman"/>
      <family val="1"/>
    </font>
    <font>
      <b/>
      <sz val="12"/>
      <name val="Times New Roman Cyr"/>
      <charset val="204"/>
    </font>
    <font>
      <b/>
      <sz val="12"/>
      <name val="Arial Cyr"/>
      <charset val="204"/>
    </font>
    <font>
      <i/>
      <sz val="12"/>
      <name val="Times New Roman CYR"/>
      <charset val="204"/>
    </font>
    <font>
      <sz val="10"/>
      <name val="Times New Roman"/>
      <family val="1"/>
      <charset val="204"/>
    </font>
    <font>
      <sz val="12"/>
      <name val="Times New Roman"/>
      <family val="1"/>
      <charset val="204"/>
    </font>
    <font>
      <b/>
      <sz val="12"/>
      <name val="Times New Roman"/>
      <family val="1"/>
      <charset val="204"/>
    </font>
    <font>
      <i/>
      <sz val="12"/>
      <name val="Times New Roman"/>
      <family val="1"/>
      <charset val="204"/>
    </font>
    <font>
      <b/>
      <u/>
      <sz val="12"/>
      <name val="Times New Roman Cyr"/>
      <charset val="204"/>
    </font>
    <font>
      <b/>
      <i/>
      <u/>
      <sz val="12"/>
      <name val="Times New Roman CYR"/>
      <charset val="204"/>
    </font>
    <font>
      <b/>
      <u/>
      <sz val="12"/>
      <name val="Times New Roman"/>
      <family val="1"/>
      <charset val="204"/>
    </font>
    <font>
      <sz val="12"/>
      <name val="Times New Roman"/>
      <family val="1"/>
    </font>
    <font>
      <i/>
      <sz val="12"/>
      <name val="Times New Roman"/>
      <family val="1"/>
    </font>
    <font>
      <b/>
      <i/>
      <u/>
      <sz val="12"/>
      <name val="Times New Roman"/>
      <family val="1"/>
      <charset val="204"/>
    </font>
    <font>
      <sz val="11"/>
      <name val="Times New Roman"/>
      <family val="1"/>
      <charset val="204"/>
    </font>
    <font>
      <u/>
      <sz val="7.5"/>
      <color indexed="12"/>
      <name val="Arial Cyr"/>
      <charset val="204"/>
    </font>
    <font>
      <b/>
      <sz val="10"/>
      <name val="Times New Roman"/>
      <family val="1"/>
      <charset val="204"/>
    </font>
    <font>
      <b/>
      <i/>
      <sz val="12"/>
      <name val="Times New Roman Cyr"/>
      <family val="1"/>
      <charset val="204"/>
    </font>
    <font>
      <sz val="16"/>
      <name val="Times New Roman CYR"/>
      <family val="1"/>
      <charset val="204"/>
    </font>
    <font>
      <sz val="16"/>
      <name val="Arial Cyr"/>
      <charset val="204"/>
    </font>
  </fonts>
  <fills count="11">
    <fill>
      <patternFill patternType="none"/>
    </fill>
    <fill>
      <patternFill patternType="gray125"/>
    </fill>
    <fill>
      <patternFill patternType="solid">
        <fgColor theme="6"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449">
    <xf numFmtId="0" fontId="0" fillId="0" borderId="0" xfId="0"/>
    <xf numFmtId="49" fontId="2" fillId="0" borderId="0" xfId="0" applyNumberFormat="1" applyFont="1" applyFill="1" applyAlignment="1">
      <alignment vertical="center"/>
    </xf>
    <xf numFmtId="0" fontId="2" fillId="0" borderId="0" xfId="0" applyFont="1" applyFill="1" applyAlignment="1">
      <alignment vertical="top"/>
    </xf>
    <xf numFmtId="164" fontId="2" fillId="0" borderId="0" xfId="0" applyNumberFormat="1" applyFont="1" applyFill="1" applyAlignment="1">
      <alignment vertical="top"/>
    </xf>
    <xf numFmtId="0" fontId="2" fillId="0" borderId="0" xfId="0" applyFont="1" applyFill="1" applyAlignment="1">
      <alignment horizontal="right" vertical="top"/>
    </xf>
    <xf numFmtId="0" fontId="3" fillId="0" borderId="0" xfId="0" applyFont="1" applyFill="1"/>
    <xf numFmtId="0" fontId="5" fillId="0" borderId="0" xfId="0" applyFont="1" applyFill="1"/>
    <xf numFmtId="164"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Continuous" vertical="center"/>
    </xf>
    <xf numFmtId="0" fontId="2" fillId="0" borderId="3" xfId="0" applyFont="1" applyFill="1" applyBorder="1" applyAlignment="1">
      <alignment horizontal="centerContinuous" vertical="top"/>
    </xf>
    <xf numFmtId="0" fontId="2" fillId="0" borderId="6" xfId="0" applyFont="1" applyFill="1" applyBorder="1" applyAlignment="1">
      <alignment horizontal="center" wrapText="1"/>
    </xf>
    <xf numFmtId="49" fontId="2" fillId="0" borderId="3" xfId="0" applyNumberFormat="1" applyFont="1" applyFill="1" applyBorder="1" applyAlignment="1">
      <alignment vertical="center"/>
    </xf>
    <xf numFmtId="0" fontId="6" fillId="2" borderId="3" xfId="0" applyFont="1" applyFill="1" applyBorder="1" applyAlignment="1">
      <alignment vertical="top"/>
    </xf>
    <xf numFmtId="164" fontId="2" fillId="2" borderId="3" xfId="0" applyNumberFormat="1" applyFont="1" applyFill="1" applyBorder="1" applyAlignment="1">
      <alignment vertical="top"/>
    </xf>
    <xf numFmtId="164" fontId="2" fillId="3" borderId="3" xfId="0" applyNumberFormat="1" applyFont="1" applyFill="1" applyBorder="1" applyAlignment="1">
      <alignment vertical="top"/>
    </xf>
    <xf numFmtId="0" fontId="2" fillId="0" borderId="7" xfId="0" applyFont="1" applyFill="1" applyBorder="1" applyAlignment="1">
      <alignment vertical="top" wrapText="1"/>
    </xf>
    <xf numFmtId="49" fontId="2" fillId="0" borderId="3" xfId="0" applyNumberFormat="1" applyFont="1" applyFill="1" applyBorder="1" applyAlignment="1">
      <alignment horizontal="center" vertical="center"/>
    </xf>
    <xf numFmtId="0" fontId="8" fillId="2" borderId="3" xfId="0" applyFont="1" applyFill="1" applyBorder="1" applyAlignment="1">
      <alignment horizontal="left" vertical="top" wrapText="1"/>
    </xf>
    <xf numFmtId="164" fontId="6" fillId="2" borderId="3" xfId="0" applyNumberFormat="1" applyFont="1" applyFill="1" applyBorder="1" applyAlignment="1">
      <alignment vertical="top"/>
    </xf>
    <xf numFmtId="164" fontId="6" fillId="3" borderId="3" xfId="0" applyNumberFormat="1" applyFont="1" applyFill="1" applyBorder="1" applyAlignment="1">
      <alignment vertical="top"/>
    </xf>
    <xf numFmtId="0" fontId="2" fillId="0" borderId="7" xfId="0" applyFont="1" applyFill="1" applyBorder="1" applyAlignment="1">
      <alignment vertical="top"/>
    </xf>
    <xf numFmtId="0" fontId="2" fillId="2" borderId="3" xfId="0" applyFont="1" applyFill="1" applyBorder="1" applyAlignment="1">
      <alignment vertical="top"/>
    </xf>
    <xf numFmtId="49" fontId="6" fillId="0" borderId="1" xfId="0" applyNumberFormat="1" applyFont="1" applyFill="1" applyBorder="1" applyAlignment="1">
      <alignment horizontal="center" vertical="center"/>
    </xf>
    <xf numFmtId="0" fontId="2" fillId="2" borderId="1" xfId="0" applyFont="1" applyFill="1" applyBorder="1" applyAlignment="1">
      <alignment vertical="top"/>
    </xf>
    <xf numFmtId="164" fontId="2" fillId="2" borderId="1" xfId="0" applyNumberFormat="1" applyFont="1" applyFill="1" applyBorder="1" applyAlignment="1">
      <alignment vertical="top"/>
    </xf>
    <xf numFmtId="164" fontId="2" fillId="3" borderId="1" xfId="0" applyNumberFormat="1" applyFont="1" applyFill="1" applyBorder="1" applyAlignment="1">
      <alignment vertical="top"/>
    </xf>
    <xf numFmtId="0" fontId="2" fillId="0" borderId="8" xfId="0" applyFont="1" applyFill="1" applyBorder="1" applyAlignment="1">
      <alignment vertical="top"/>
    </xf>
    <xf numFmtId="49" fontId="6" fillId="4" borderId="3" xfId="0" applyNumberFormat="1" applyFont="1" applyFill="1" applyBorder="1" applyAlignment="1">
      <alignment vertical="center"/>
    </xf>
    <xf numFmtId="0" fontId="6" fillId="4" borderId="3" xfId="0" applyFont="1" applyFill="1" applyBorder="1" applyAlignment="1">
      <alignment vertical="center"/>
    </xf>
    <xf numFmtId="166" fontId="6" fillId="4" borderId="3" xfId="1" applyNumberFormat="1" applyFont="1" applyFill="1" applyBorder="1" applyAlignment="1">
      <alignment vertical="center"/>
    </xf>
    <xf numFmtId="164" fontId="9" fillId="4" borderId="6" xfId="0" applyNumberFormat="1" applyFont="1" applyFill="1" applyBorder="1" applyAlignment="1">
      <alignment vertical="top"/>
    </xf>
    <xf numFmtId="167" fontId="9" fillId="4" borderId="6" xfId="0" applyNumberFormat="1" applyFont="1" applyFill="1" applyBorder="1" applyAlignment="1">
      <alignment vertical="top"/>
    </xf>
    <xf numFmtId="0" fontId="7" fillId="0" borderId="3" xfId="0" applyFont="1" applyFill="1" applyBorder="1" applyAlignment="1">
      <alignment vertical="top"/>
    </xf>
    <xf numFmtId="164" fontId="7" fillId="0" borderId="1" xfId="0" applyNumberFormat="1" applyFont="1" applyFill="1" applyBorder="1" applyAlignment="1">
      <alignment vertical="top"/>
    </xf>
    <xf numFmtId="164" fontId="7" fillId="0" borderId="6" xfId="0" applyNumberFormat="1" applyFont="1" applyFill="1" applyBorder="1" applyAlignment="1">
      <alignment vertical="top"/>
    </xf>
    <xf numFmtId="0" fontId="6" fillId="0" borderId="8" xfId="0" applyFont="1" applyFill="1" applyBorder="1" applyAlignment="1">
      <alignment vertical="top"/>
    </xf>
    <xf numFmtId="49" fontId="2" fillId="0" borderId="4" xfId="0" applyNumberFormat="1" applyFont="1" applyFill="1" applyBorder="1" applyAlignment="1">
      <alignment horizontal="center" vertical="center"/>
    </xf>
    <xf numFmtId="0" fontId="7" fillId="0" borderId="4" xfId="0" applyFont="1" applyFill="1" applyBorder="1" applyAlignment="1">
      <alignment vertical="top"/>
    </xf>
    <xf numFmtId="0" fontId="9" fillId="0" borderId="1" xfId="0" applyFont="1" applyFill="1" applyBorder="1" applyAlignment="1">
      <alignment horizontal="left" vertical="top" indent="1"/>
    </xf>
    <xf numFmtId="164" fontId="9" fillId="0" borderId="1" xfId="0" applyNumberFormat="1" applyFont="1" applyFill="1" applyBorder="1" applyAlignment="1">
      <alignment vertical="top"/>
    </xf>
    <xf numFmtId="164" fontId="9" fillId="0" borderId="6" xfId="0" applyNumberFormat="1" applyFont="1" applyFill="1" applyBorder="1" applyAlignment="1">
      <alignment vertical="top"/>
    </xf>
    <xf numFmtId="0" fontId="10" fillId="0" borderId="0" xfId="0" applyFont="1" applyFill="1"/>
    <xf numFmtId="0" fontId="7" fillId="0" borderId="1" xfId="0" applyFont="1" applyFill="1" applyBorder="1" applyAlignment="1">
      <alignment horizontal="left" vertical="top" indent="2"/>
    </xf>
    <xf numFmtId="49" fontId="0" fillId="0" borderId="3" xfId="0" applyNumberFormat="1" applyFont="1" applyFill="1" applyBorder="1" applyAlignment="1">
      <alignment vertical="center"/>
    </xf>
    <xf numFmtId="0" fontId="0" fillId="0" borderId="3" xfId="0" applyFont="1" applyFill="1" applyBorder="1" applyAlignment="1">
      <alignment vertical="top"/>
    </xf>
    <xf numFmtId="164" fontId="0" fillId="0" borderId="3" xfId="0" applyNumberFormat="1" applyFont="1" applyFill="1" applyBorder="1" applyAlignment="1">
      <alignment vertical="top"/>
    </xf>
    <xf numFmtId="0" fontId="0" fillId="0" borderId="0" xfId="0" applyFont="1" applyFill="1"/>
    <xf numFmtId="49" fontId="6" fillId="2" borderId="3" xfId="0" applyNumberFormat="1" applyFont="1" applyFill="1" applyBorder="1" applyAlignment="1">
      <alignment horizontal="center" vertical="center"/>
    </xf>
    <xf numFmtId="0" fontId="9" fillId="2" borderId="3" xfId="0" applyFont="1" applyFill="1" applyBorder="1" applyAlignment="1">
      <alignment horizontal="left" vertical="center"/>
    </xf>
    <xf numFmtId="164" fontId="9" fillId="2" borderId="3" xfId="0" applyNumberFormat="1" applyFont="1" applyFill="1" applyBorder="1" applyAlignment="1">
      <alignment horizontal="right" vertical="top"/>
    </xf>
    <xf numFmtId="164" fontId="9" fillId="2" borderId="3" xfId="0" applyNumberFormat="1" applyFont="1" applyFill="1" applyBorder="1" applyAlignment="1">
      <alignment horizontal="right" vertical="center"/>
    </xf>
    <xf numFmtId="0" fontId="3" fillId="2" borderId="3" xfId="0" applyFont="1" applyFill="1" applyBorder="1" applyAlignment="1">
      <alignment vertical="top" wrapText="1"/>
    </xf>
    <xf numFmtId="49" fontId="6" fillId="0" borderId="3" xfId="0" applyNumberFormat="1" applyFont="1" applyFill="1" applyBorder="1" applyAlignment="1">
      <alignment horizontal="center" vertical="center"/>
    </xf>
    <xf numFmtId="0" fontId="6" fillId="0" borderId="3" xfId="0" applyFont="1" applyFill="1" applyBorder="1"/>
    <xf numFmtId="164" fontId="9" fillId="0" borderId="3" xfId="0" applyNumberFormat="1" applyFont="1" applyFill="1" applyBorder="1" applyAlignment="1">
      <alignment horizontal="right" vertical="top"/>
    </xf>
    <xf numFmtId="164" fontId="9" fillId="0" borderId="3" xfId="0" applyNumberFormat="1" applyFont="1" applyFill="1" applyBorder="1" applyAlignment="1">
      <alignment horizontal="right" vertical="center"/>
    </xf>
    <xf numFmtId="0" fontId="3" fillId="0" borderId="3" xfId="0" applyFont="1" applyFill="1" applyBorder="1" applyAlignment="1">
      <alignment vertical="top" wrapText="1"/>
    </xf>
    <xf numFmtId="0" fontId="2" fillId="0" borderId="3" xfId="0" applyFont="1" applyFill="1" applyBorder="1"/>
    <xf numFmtId="164" fontId="7" fillId="0" borderId="3" xfId="0" applyNumberFormat="1" applyFont="1" applyFill="1" applyBorder="1" applyAlignment="1">
      <alignment horizontal="right" vertical="top"/>
    </xf>
    <xf numFmtId="164" fontId="7" fillId="0" borderId="3" xfId="0" applyNumberFormat="1" applyFont="1" applyFill="1" applyBorder="1" applyAlignment="1">
      <alignment horizontal="right" vertical="center"/>
    </xf>
    <xf numFmtId="49" fontId="6" fillId="5" borderId="3" xfId="0" applyNumberFormat="1" applyFont="1" applyFill="1" applyBorder="1" applyAlignment="1">
      <alignment horizontal="center" vertical="center"/>
    </xf>
    <xf numFmtId="0" fontId="9" fillId="5" borderId="3" xfId="0" applyFont="1" applyFill="1" applyBorder="1" applyAlignment="1">
      <alignment horizontal="left" vertical="center"/>
    </xf>
    <xf numFmtId="164" fontId="9" fillId="5" borderId="3" xfId="0" applyNumberFormat="1" applyFont="1" applyFill="1" applyBorder="1" applyAlignment="1">
      <alignment horizontal="right" vertical="center"/>
    </xf>
    <xf numFmtId="0" fontId="3" fillId="5" borderId="3" xfId="0" applyFont="1" applyFill="1" applyBorder="1" applyAlignment="1">
      <alignment vertical="top" wrapText="1"/>
    </xf>
    <xf numFmtId="0" fontId="11" fillId="0" borderId="4" xfId="0" applyFont="1" applyFill="1" applyBorder="1" applyAlignment="1">
      <alignment vertical="top" wrapText="1"/>
    </xf>
    <xf numFmtId="164" fontId="12" fillId="0" borderId="3" xfId="0" applyNumberFormat="1" applyFont="1" applyFill="1" applyBorder="1" applyAlignment="1" applyProtection="1">
      <alignment horizontal="center" vertical="top" wrapText="1"/>
      <protection locked="0"/>
    </xf>
    <xf numFmtId="164" fontId="12" fillId="0" borderId="7" xfId="0" applyNumberFormat="1" applyFont="1" applyFill="1" applyBorder="1" applyAlignment="1" applyProtection="1">
      <alignment horizontal="center" vertical="top" wrapText="1"/>
      <protection locked="0"/>
    </xf>
    <xf numFmtId="0" fontId="2" fillId="0" borderId="3" xfId="0" applyFont="1" applyFill="1" applyBorder="1" applyAlignment="1">
      <alignment vertical="top"/>
    </xf>
    <xf numFmtId="164" fontId="13" fillId="0" borderId="3" xfId="0" applyNumberFormat="1" applyFont="1" applyFill="1" applyBorder="1" applyAlignment="1" applyProtection="1">
      <alignment horizontal="right" vertical="top" wrapText="1"/>
      <protection locked="0"/>
    </xf>
    <xf numFmtId="164" fontId="7" fillId="0" borderId="7" xfId="0" applyNumberFormat="1" applyFont="1" applyFill="1" applyBorder="1" applyAlignment="1">
      <alignment horizontal="right" vertical="top"/>
    </xf>
    <xf numFmtId="0" fontId="8" fillId="0" borderId="3" xfId="0" applyFont="1" applyFill="1" applyBorder="1" applyAlignment="1">
      <alignment horizontal="left" vertical="top" wrapText="1"/>
    </xf>
    <xf numFmtId="164" fontId="13" fillId="0" borderId="7" xfId="0" applyNumberFormat="1" applyFont="1" applyFill="1" applyBorder="1" applyAlignment="1" applyProtection="1">
      <alignment horizontal="right" vertical="top" wrapText="1"/>
      <protection locked="0"/>
    </xf>
    <xf numFmtId="164" fontId="14" fillId="0" borderId="3" xfId="0" applyNumberFormat="1" applyFont="1" applyFill="1" applyBorder="1" applyAlignment="1" applyProtection="1">
      <alignment horizontal="right" vertical="top" wrapText="1"/>
      <protection locked="0"/>
    </xf>
    <xf numFmtId="164" fontId="9" fillId="0" borderId="7" xfId="0" applyNumberFormat="1" applyFont="1" applyFill="1" applyBorder="1" applyAlignment="1">
      <alignment horizontal="right" vertical="top"/>
    </xf>
    <xf numFmtId="0" fontId="6" fillId="5" borderId="3" xfId="0" applyFont="1" applyFill="1" applyBorder="1" applyAlignment="1">
      <alignment vertical="center" wrapText="1"/>
    </xf>
    <xf numFmtId="0" fontId="2" fillId="5" borderId="3" xfId="0" applyFont="1" applyFill="1" applyBorder="1" applyAlignment="1"/>
    <xf numFmtId="49" fontId="9" fillId="6" borderId="3" xfId="0" applyNumberFormat="1" applyFont="1" applyFill="1" applyBorder="1" applyAlignment="1">
      <alignment horizontal="center" vertical="center"/>
    </xf>
    <xf numFmtId="0" fontId="6" fillId="6" borderId="3" xfId="0" applyFont="1" applyFill="1" applyBorder="1" applyAlignment="1">
      <alignment vertical="center" wrapText="1"/>
    </xf>
    <xf numFmtId="164" fontId="9" fillId="6" borderId="3" xfId="0" applyNumberFormat="1" applyFont="1" applyFill="1" applyBorder="1" applyAlignment="1">
      <alignment horizontal="right" vertical="center"/>
    </xf>
    <xf numFmtId="0" fontId="3" fillId="6" borderId="3" xfId="0" applyFont="1" applyFill="1" applyBorder="1" applyAlignment="1">
      <alignment vertical="center" wrapText="1"/>
    </xf>
    <xf numFmtId="0" fontId="11" fillId="0" borderId="3" xfId="0" applyFont="1" applyFill="1" applyBorder="1" applyAlignment="1">
      <alignment wrapText="1"/>
    </xf>
    <xf numFmtId="164" fontId="2" fillId="0" borderId="3" xfId="0" applyNumberFormat="1" applyFont="1" applyFill="1" applyBorder="1" applyAlignment="1">
      <alignment horizontal="right"/>
    </xf>
    <xf numFmtId="0" fontId="3" fillId="0" borderId="3" xfId="0" applyFont="1" applyFill="1" applyBorder="1" applyAlignment="1">
      <alignment vertical="center" wrapText="1"/>
    </xf>
    <xf numFmtId="49" fontId="6" fillId="0" borderId="3" xfId="0" applyNumberFormat="1" applyFont="1" applyFill="1" applyBorder="1" applyAlignment="1">
      <alignment horizontal="center"/>
    </xf>
    <xf numFmtId="164" fontId="6" fillId="0" borderId="3" xfId="0" applyNumberFormat="1" applyFont="1" applyFill="1" applyBorder="1" applyAlignment="1">
      <alignment horizontal="right" vertical="top"/>
    </xf>
    <xf numFmtId="49" fontId="6" fillId="0" borderId="3" xfId="0" applyNumberFormat="1" applyFont="1" applyFill="1" applyBorder="1"/>
    <xf numFmtId="164" fontId="2" fillId="0" borderId="3" xfId="0" applyNumberFormat="1" applyFont="1" applyFill="1" applyBorder="1" applyAlignment="1">
      <alignment horizontal="right" vertical="top"/>
    </xf>
    <xf numFmtId="164" fontId="13" fillId="0" borderId="3" xfId="0" applyNumberFormat="1" applyFont="1" applyFill="1" applyBorder="1" applyAlignment="1">
      <alignment horizontal="right" vertical="top"/>
    </xf>
    <xf numFmtId="0" fontId="8" fillId="0" borderId="3" xfId="0" applyFont="1" applyFill="1" applyBorder="1" applyAlignment="1">
      <alignment horizontal="left" wrapText="1"/>
    </xf>
    <xf numFmtId="0" fontId="3" fillId="0" borderId="3" xfId="0" applyFont="1" applyFill="1" applyBorder="1" applyAlignment="1">
      <alignment wrapText="1"/>
    </xf>
    <xf numFmtId="164" fontId="13" fillId="0" borderId="3" xfId="0" applyNumberFormat="1" applyFont="1" applyFill="1" applyBorder="1" applyAlignment="1">
      <alignment horizontal="right" vertical="top" wrapText="1"/>
    </xf>
    <xf numFmtId="164" fontId="13" fillId="0" borderId="3" xfId="0" applyNumberFormat="1" applyFont="1" applyFill="1" applyBorder="1" applyAlignment="1">
      <alignment horizontal="right" vertical="center"/>
    </xf>
    <xf numFmtId="164" fontId="2" fillId="6" borderId="3" xfId="0" applyNumberFormat="1" applyFont="1" applyFill="1" applyBorder="1" applyAlignment="1">
      <alignment horizontal="right" vertical="top"/>
    </xf>
    <xf numFmtId="0" fontId="3" fillId="6" borderId="3" xfId="0" applyFont="1" applyFill="1" applyBorder="1" applyAlignment="1">
      <alignment vertical="top" wrapText="1"/>
    </xf>
    <xf numFmtId="0" fontId="15" fillId="0" borderId="3" xfId="0" applyFont="1" applyFill="1" applyBorder="1" applyAlignment="1">
      <alignment vertical="center" wrapText="1"/>
    </xf>
    <xf numFmtId="0" fontId="13" fillId="0" borderId="3" xfId="0" applyFont="1" applyFill="1" applyBorder="1" applyAlignment="1">
      <alignment horizontal="left" vertical="top" wrapText="1"/>
    </xf>
    <xf numFmtId="164" fontId="9" fillId="0" borderId="3" xfId="0" applyNumberFormat="1" applyFont="1" applyFill="1" applyBorder="1" applyAlignment="1">
      <alignment horizontal="right"/>
    </xf>
    <xf numFmtId="0" fontId="13" fillId="0" borderId="3" xfId="0" applyFont="1" applyFill="1" applyBorder="1" applyAlignment="1">
      <alignment vertical="top" wrapText="1"/>
    </xf>
    <xf numFmtId="49" fontId="6" fillId="7" borderId="3" xfId="0" applyNumberFormat="1" applyFont="1" applyFill="1" applyBorder="1" applyAlignment="1">
      <alignment horizontal="center"/>
    </xf>
    <xf numFmtId="0" fontId="9" fillId="0" borderId="3" xfId="0" applyFont="1" applyFill="1" applyBorder="1" applyAlignment="1">
      <alignment vertical="center" wrapText="1"/>
    </xf>
    <xf numFmtId="0" fontId="13" fillId="0" borderId="3" xfId="0" applyFont="1" applyFill="1" applyBorder="1" applyAlignment="1">
      <alignment horizontal="left" vertical="center" wrapText="1"/>
    </xf>
    <xf numFmtId="0" fontId="15" fillId="0" borderId="3" xfId="0" applyFont="1" applyFill="1" applyBorder="1" applyAlignment="1">
      <alignment wrapText="1"/>
    </xf>
    <xf numFmtId="0" fontId="9" fillId="5" borderId="3" xfId="0" applyFont="1" applyFill="1" applyBorder="1" applyAlignment="1">
      <alignment vertical="center" wrapText="1"/>
    </xf>
    <xf numFmtId="164" fontId="9" fillId="5" borderId="3" xfId="0" applyNumberFormat="1" applyFont="1" applyFill="1" applyBorder="1" applyAlignment="1">
      <alignment horizontal="center" vertical="center"/>
    </xf>
    <xf numFmtId="0" fontId="13" fillId="5" borderId="3" xfId="0" applyFont="1" applyFill="1" applyBorder="1" applyAlignment="1">
      <alignment vertical="top"/>
    </xf>
    <xf numFmtId="0" fontId="15" fillId="0" borderId="3" xfId="0" applyFont="1" applyFill="1" applyBorder="1" applyAlignment="1">
      <alignment vertical="top" wrapText="1"/>
    </xf>
    <xf numFmtId="0" fontId="13" fillId="0" borderId="3" xfId="0" applyFont="1" applyFill="1" applyBorder="1" applyAlignment="1">
      <alignment vertical="top"/>
    </xf>
    <xf numFmtId="49" fontId="9" fillId="5" borderId="3" xfId="0" applyNumberFormat="1" applyFont="1" applyFill="1" applyBorder="1" applyAlignment="1">
      <alignment horizontal="center" vertical="center"/>
    </xf>
    <xf numFmtId="0" fontId="16" fillId="5" borderId="3" xfId="0" applyFont="1" applyFill="1" applyBorder="1" applyAlignment="1" applyProtection="1">
      <alignment horizontal="left" vertical="top" wrapText="1"/>
      <protection locked="0"/>
    </xf>
    <xf numFmtId="164" fontId="9" fillId="5" borderId="3" xfId="0" applyNumberFormat="1" applyFont="1" applyFill="1" applyBorder="1" applyAlignment="1" applyProtection="1">
      <alignment horizontal="right" vertical="center" wrapText="1"/>
      <protection locked="0"/>
    </xf>
    <xf numFmtId="0" fontId="2" fillId="5" borderId="3" xfId="0" applyFont="1" applyFill="1" applyBorder="1" applyAlignment="1" applyProtection="1">
      <alignment horizontal="left" wrapText="1"/>
      <protection locked="0"/>
    </xf>
    <xf numFmtId="0" fontId="15" fillId="6" borderId="3" xfId="0" applyFont="1" applyFill="1" applyBorder="1" applyAlignment="1">
      <alignment wrapText="1"/>
    </xf>
    <xf numFmtId="164" fontId="2" fillId="6" borderId="3" xfId="0" applyNumberFormat="1" applyFont="1" applyFill="1" applyBorder="1" applyAlignment="1">
      <alignment horizontal="right"/>
    </xf>
    <xf numFmtId="49" fontId="2" fillId="6" borderId="3" xfId="0" applyNumberFormat="1" applyFont="1" applyFill="1" applyBorder="1" applyAlignment="1">
      <alignment horizontal="center"/>
    </xf>
    <xf numFmtId="0" fontId="2" fillId="0" borderId="3" xfId="0" applyFont="1" applyFill="1" applyBorder="1" applyAlignment="1">
      <alignment vertical="top" wrapText="1"/>
    </xf>
    <xf numFmtId="0" fontId="13" fillId="0" borderId="3" xfId="0" applyFont="1" applyFill="1" applyBorder="1" applyAlignment="1">
      <alignment wrapText="1"/>
    </xf>
    <xf numFmtId="0" fontId="6" fillId="7" borderId="3" xfId="0" applyFont="1" applyFill="1" applyBorder="1"/>
    <xf numFmtId="164" fontId="2" fillId="7" borderId="3" xfId="0" applyNumberFormat="1" applyFont="1" applyFill="1" applyBorder="1" applyAlignment="1">
      <alignment horizontal="right"/>
    </xf>
    <xf numFmtId="0" fontId="3" fillId="7" borderId="3" xfId="0" applyFont="1" applyFill="1" applyBorder="1" applyAlignment="1">
      <alignment vertical="top" wrapText="1"/>
    </xf>
    <xf numFmtId="0" fontId="8" fillId="7" borderId="3" xfId="0" applyFont="1" applyFill="1" applyBorder="1" applyAlignment="1">
      <alignment horizontal="left" vertical="top" wrapText="1"/>
    </xf>
    <xf numFmtId="164" fontId="6" fillId="7" borderId="3" xfId="0" applyNumberFormat="1" applyFont="1" applyFill="1" applyBorder="1" applyAlignment="1">
      <alignment horizontal="right"/>
    </xf>
    <xf numFmtId="0" fontId="2" fillId="7" borderId="3" xfId="0" applyFont="1" applyFill="1" applyBorder="1"/>
    <xf numFmtId="49" fontId="9" fillId="8" borderId="3" xfId="0" applyNumberFormat="1" applyFont="1" applyFill="1" applyBorder="1" applyAlignment="1">
      <alignment horizontal="center" vertical="center"/>
    </xf>
    <xf numFmtId="0" fontId="17" fillId="8" borderId="3" xfId="0" applyFont="1" applyFill="1" applyBorder="1" applyAlignment="1">
      <alignment vertical="center" wrapText="1"/>
    </xf>
    <xf numFmtId="164" fontId="9" fillId="8" borderId="3" xfId="0" applyNumberFormat="1" applyFont="1" applyFill="1" applyBorder="1" applyAlignment="1">
      <alignment horizontal="right" vertical="center"/>
    </xf>
    <xf numFmtId="0" fontId="3" fillId="8" borderId="3" xfId="0" applyFont="1" applyFill="1" applyBorder="1" applyAlignment="1">
      <alignment vertical="top" wrapText="1"/>
    </xf>
    <xf numFmtId="49" fontId="9" fillId="0" borderId="3" xfId="0" applyNumberFormat="1" applyFont="1" applyFill="1" applyBorder="1" applyAlignment="1">
      <alignment horizontal="center" vertical="center"/>
    </xf>
    <xf numFmtId="0" fontId="2" fillId="0" borderId="3" xfId="0" applyFont="1" applyFill="1" applyBorder="1" applyAlignment="1">
      <alignment horizontal="left" vertical="center"/>
    </xf>
    <xf numFmtId="164" fontId="2" fillId="0" borderId="3" xfId="0" applyNumberFormat="1" applyFont="1" applyFill="1" applyBorder="1" applyAlignment="1">
      <alignment horizontal="right" vertical="center"/>
    </xf>
    <xf numFmtId="0" fontId="18" fillId="5" borderId="3" xfId="0" applyFont="1" applyFill="1" applyBorder="1" applyAlignment="1">
      <alignment vertical="center" wrapText="1"/>
    </xf>
    <xf numFmtId="0" fontId="3" fillId="5" borderId="3" xfId="0" applyFont="1" applyFill="1" applyBorder="1"/>
    <xf numFmtId="49" fontId="6" fillId="7" borderId="3" xfId="0" applyNumberFormat="1" applyFont="1" applyFill="1" applyBorder="1"/>
    <xf numFmtId="0" fontId="2" fillId="7" borderId="3" xfId="0" applyFont="1" applyFill="1" applyBorder="1" applyAlignment="1"/>
    <xf numFmtId="0" fontId="16" fillId="5" borderId="3" xfId="0" applyFont="1" applyFill="1" applyBorder="1" applyAlignment="1" applyProtection="1">
      <alignment vertical="top" wrapText="1"/>
      <protection locked="0"/>
    </xf>
    <xf numFmtId="0" fontId="2" fillId="5" borderId="3" xfId="0" applyFont="1" applyFill="1" applyBorder="1" applyAlignment="1" applyProtection="1">
      <alignment wrapText="1"/>
      <protection locked="0"/>
    </xf>
    <xf numFmtId="0" fontId="2" fillId="0" borderId="3" xfId="0" applyFont="1" applyFill="1" applyBorder="1" applyAlignment="1"/>
    <xf numFmtId="0" fontId="13" fillId="0" borderId="3" xfId="0" applyFont="1" applyFill="1" applyBorder="1" applyAlignment="1"/>
    <xf numFmtId="49" fontId="6" fillId="2" borderId="3" xfId="0" applyNumberFormat="1" applyFont="1" applyFill="1" applyBorder="1" applyAlignment="1">
      <alignment horizontal="center"/>
    </xf>
    <xf numFmtId="0" fontId="2" fillId="2" borderId="3" xfId="0" applyFont="1" applyFill="1" applyBorder="1"/>
    <xf numFmtId="164" fontId="2" fillId="2" borderId="3" xfId="0" applyNumberFormat="1" applyFont="1" applyFill="1" applyBorder="1" applyAlignment="1">
      <alignment horizontal="right"/>
    </xf>
    <xf numFmtId="0" fontId="19" fillId="0" borderId="3" xfId="0" applyFont="1" applyFill="1" applyBorder="1"/>
    <xf numFmtId="49" fontId="9" fillId="9" borderId="3" xfId="0" applyNumberFormat="1" applyFont="1" applyFill="1" applyBorder="1" applyAlignment="1">
      <alignment horizontal="center" vertical="center"/>
    </xf>
    <xf numFmtId="0" fontId="18" fillId="9" borderId="3" xfId="0" applyFont="1" applyFill="1" applyBorder="1" applyAlignment="1">
      <alignment wrapText="1"/>
    </xf>
    <xf numFmtId="164" fontId="2" fillId="9" borderId="3" xfId="0" applyNumberFormat="1" applyFont="1" applyFill="1" applyBorder="1" applyAlignment="1">
      <alignment horizontal="right"/>
    </xf>
    <xf numFmtId="0" fontId="3" fillId="9" borderId="3" xfId="0" applyFont="1" applyFill="1" applyBorder="1"/>
    <xf numFmtId="0" fontId="20" fillId="7" borderId="3" xfId="0" applyFont="1" applyFill="1" applyBorder="1" applyAlignment="1">
      <alignment vertical="top" wrapText="1"/>
    </xf>
    <xf numFmtId="0" fontId="13" fillId="7" borderId="3" xfId="0" applyFont="1" applyFill="1" applyBorder="1" applyAlignment="1">
      <alignment horizontal="justify"/>
    </xf>
    <xf numFmtId="164" fontId="14" fillId="7" borderId="3" xfId="0" applyNumberFormat="1" applyFont="1" applyFill="1" applyBorder="1" applyAlignment="1">
      <alignment horizontal="right"/>
    </xf>
    <xf numFmtId="164" fontId="13" fillId="7" borderId="3" xfId="0" applyNumberFormat="1" applyFont="1" applyFill="1" applyBorder="1" applyAlignment="1">
      <alignment horizontal="right"/>
    </xf>
    <xf numFmtId="0" fontId="8" fillId="7" borderId="3" xfId="0" applyFont="1" applyFill="1" applyBorder="1" applyAlignment="1">
      <alignment horizontal="left" wrapText="1"/>
    </xf>
    <xf numFmtId="0" fontId="2" fillId="8" borderId="3" xfId="0" applyFont="1" applyFill="1" applyBorder="1" applyAlignment="1">
      <alignment horizontal="left" vertical="top" wrapText="1"/>
    </xf>
    <xf numFmtId="0" fontId="7" fillId="0" borderId="3" xfId="0" applyFont="1" applyFill="1" applyBorder="1" applyAlignment="1">
      <alignment horizontal="left" vertical="top" wrapText="1"/>
    </xf>
    <xf numFmtId="0" fontId="20" fillId="6" borderId="3" xfId="0" applyFont="1" applyFill="1" applyBorder="1" applyAlignment="1">
      <alignment vertical="top" wrapText="1"/>
    </xf>
    <xf numFmtId="0" fontId="2" fillId="6" borderId="3" xfId="0" applyFont="1" applyFill="1" applyBorder="1" applyAlignment="1"/>
    <xf numFmtId="0" fontId="21" fillId="8" borderId="3" xfId="0" applyFont="1" applyFill="1" applyBorder="1" applyAlignment="1">
      <alignment vertical="center"/>
    </xf>
    <xf numFmtId="0" fontId="2" fillId="8" borderId="3" xfId="0" applyFont="1" applyFill="1" applyBorder="1" applyAlignment="1"/>
    <xf numFmtId="49" fontId="9" fillId="2" borderId="3" xfId="0" applyNumberFormat="1" applyFont="1" applyFill="1" applyBorder="1" applyAlignment="1">
      <alignment horizontal="center" vertical="center"/>
    </xf>
    <xf numFmtId="0" fontId="2" fillId="2" borderId="3" xfId="0" applyFont="1" applyFill="1" applyBorder="1" applyAlignment="1"/>
    <xf numFmtId="0" fontId="14" fillId="5" borderId="3" xfId="0" applyFont="1" applyFill="1" applyBorder="1" applyAlignment="1">
      <alignment vertical="center" wrapText="1"/>
    </xf>
    <xf numFmtId="0" fontId="19" fillId="5" borderId="3" xfId="0" applyFont="1" applyFill="1" applyBorder="1"/>
    <xf numFmtId="0" fontId="14" fillId="6" borderId="3" xfId="0" applyFont="1" applyFill="1" applyBorder="1" applyAlignment="1">
      <alignment vertical="center" wrapText="1"/>
    </xf>
    <xf numFmtId="0" fontId="13" fillId="6" borderId="3" xfId="0" applyFont="1" applyFill="1" applyBorder="1" applyAlignment="1">
      <alignment vertical="top" wrapText="1"/>
    </xf>
    <xf numFmtId="0" fontId="20" fillId="0" borderId="3" xfId="0" applyFont="1" applyFill="1" applyBorder="1" applyAlignment="1">
      <alignment vertical="center" wrapText="1"/>
    </xf>
    <xf numFmtId="164" fontId="3" fillId="0" borderId="3" xfId="0" applyNumberFormat="1" applyFont="1" applyFill="1" applyBorder="1" applyAlignment="1">
      <alignment horizontal="right" vertical="top"/>
    </xf>
    <xf numFmtId="0" fontId="3" fillId="0" borderId="3" xfId="0" applyFont="1" applyFill="1" applyBorder="1"/>
    <xf numFmtId="49" fontId="9" fillId="0" borderId="3" xfId="0" applyNumberFormat="1" applyFont="1" applyFill="1" applyBorder="1" applyAlignment="1">
      <alignment horizontal="center"/>
    </xf>
    <xf numFmtId="0" fontId="20" fillId="0" borderId="3" xfId="0" applyFont="1" applyFill="1" applyBorder="1" applyAlignment="1">
      <alignment vertical="top" wrapText="1"/>
    </xf>
    <xf numFmtId="164" fontId="6" fillId="9" borderId="3" xfId="0" applyNumberFormat="1" applyFont="1" applyFill="1" applyBorder="1" applyAlignment="1">
      <alignment horizontal="right" vertical="center"/>
    </xf>
    <xf numFmtId="164" fontId="9" fillId="9" borderId="3" xfId="0" applyNumberFormat="1" applyFont="1" applyFill="1" applyBorder="1" applyAlignment="1">
      <alignment horizontal="right" vertical="center"/>
    </xf>
    <xf numFmtId="164" fontId="7" fillId="9" borderId="3" xfId="0" applyNumberFormat="1" applyFont="1" applyFill="1" applyBorder="1" applyAlignment="1">
      <alignment horizontal="right" vertical="center"/>
    </xf>
    <xf numFmtId="164" fontId="2" fillId="9" borderId="3" xfId="0" applyNumberFormat="1" applyFont="1" applyFill="1" applyBorder="1" applyAlignment="1">
      <alignment horizontal="right" vertical="center"/>
    </xf>
    <xf numFmtId="0" fontId="13" fillId="8" borderId="3" xfId="0" applyFont="1" applyFill="1" applyBorder="1" applyAlignment="1">
      <alignment vertical="top" wrapText="1"/>
    </xf>
    <xf numFmtId="0" fontId="13" fillId="5" borderId="3" xfId="0" applyFont="1" applyFill="1" applyBorder="1" applyAlignment="1">
      <alignment vertical="top" wrapText="1"/>
    </xf>
    <xf numFmtId="0" fontId="18" fillId="6" borderId="3" xfId="0" applyFont="1" applyFill="1" applyBorder="1" applyAlignment="1">
      <alignment vertical="center" wrapText="1"/>
    </xf>
    <xf numFmtId="0" fontId="6" fillId="9" borderId="3" xfId="0" applyFont="1" applyFill="1" applyBorder="1"/>
    <xf numFmtId="164" fontId="9" fillId="9" borderId="3" xfId="0" applyNumberFormat="1" applyFont="1" applyFill="1" applyBorder="1" applyAlignment="1">
      <alignment horizontal="right" vertical="top"/>
    </xf>
    <xf numFmtId="0" fontId="2" fillId="9" borderId="3" xfId="0" applyFont="1" applyFill="1" applyBorder="1"/>
    <xf numFmtId="164" fontId="2" fillId="9" borderId="3" xfId="0" applyNumberFormat="1" applyFont="1" applyFill="1" applyBorder="1" applyAlignment="1">
      <alignment horizontal="right" vertical="top"/>
    </xf>
    <xf numFmtId="164" fontId="7" fillId="9" borderId="3" xfId="0" applyNumberFormat="1" applyFont="1" applyFill="1" applyBorder="1" applyAlignment="1">
      <alignment horizontal="right" vertical="top"/>
    </xf>
    <xf numFmtId="0" fontId="8" fillId="9" borderId="3" xfId="0" applyFont="1" applyFill="1" applyBorder="1" applyAlignment="1">
      <alignment horizontal="left" vertical="top" wrapText="1"/>
    </xf>
    <xf numFmtId="0" fontId="8" fillId="9" borderId="3" xfId="0" applyFont="1" applyFill="1" applyBorder="1" applyAlignment="1">
      <alignment horizontal="left" wrapText="1"/>
    </xf>
    <xf numFmtId="0" fontId="16" fillId="0" borderId="3" xfId="0" applyFont="1" applyFill="1" applyBorder="1" applyAlignment="1">
      <alignment vertical="center"/>
    </xf>
    <xf numFmtId="0" fontId="2" fillId="6" borderId="3" xfId="0" applyFont="1" applyFill="1" applyBorder="1" applyAlignment="1">
      <alignment horizontal="left" vertical="top" wrapText="1"/>
    </xf>
    <xf numFmtId="0" fontId="13" fillId="0" borderId="3" xfId="0" applyFont="1" applyFill="1" applyBorder="1" applyAlignment="1" applyProtection="1">
      <alignment vertical="top" wrapText="1"/>
      <protection locked="0"/>
    </xf>
    <xf numFmtId="164" fontId="6" fillId="6" borderId="3" xfId="0" applyNumberFormat="1" applyFont="1" applyFill="1" applyBorder="1" applyAlignment="1">
      <alignment horizontal="right"/>
    </xf>
    <xf numFmtId="0" fontId="2" fillId="0" borderId="3" xfId="0" applyFont="1" applyFill="1" applyBorder="1" applyAlignment="1">
      <alignment horizontal="left"/>
    </xf>
    <xf numFmtId="0" fontId="2" fillId="8" borderId="3" xfId="0" applyFont="1" applyFill="1" applyBorder="1"/>
    <xf numFmtId="49" fontId="9" fillId="2" borderId="3" xfId="0" applyNumberFormat="1" applyFont="1" applyFill="1" applyBorder="1" applyAlignment="1">
      <alignment horizontal="center" vertical="center" wrapText="1"/>
    </xf>
    <xf numFmtId="0" fontId="9" fillId="2" borderId="3" xfId="0" applyFont="1" applyFill="1" applyBorder="1" applyAlignment="1">
      <alignment horizontal="left" vertical="center" wrapText="1"/>
    </xf>
    <xf numFmtId="0" fontId="3" fillId="2" borderId="3" xfId="0" applyFont="1" applyFill="1" applyBorder="1" applyAlignment="1">
      <alignment vertical="center" wrapText="1"/>
    </xf>
    <xf numFmtId="49" fontId="9" fillId="0" borderId="3" xfId="0" applyNumberFormat="1" applyFont="1" applyFill="1" applyBorder="1" applyAlignment="1">
      <alignment horizontal="center" vertical="center" wrapText="1"/>
    </xf>
    <xf numFmtId="0" fontId="14" fillId="0" borderId="3" xfId="0" applyFont="1" applyFill="1" applyBorder="1" applyAlignment="1">
      <alignment vertical="top" wrapText="1"/>
    </xf>
    <xf numFmtId="164" fontId="9" fillId="0" borderId="7" xfId="0" applyNumberFormat="1" applyFont="1" applyFill="1" applyBorder="1" applyAlignment="1">
      <alignment horizontal="right" vertical="center"/>
    </xf>
    <xf numFmtId="0" fontId="0" fillId="0" borderId="10" xfId="0" applyFont="1" applyFill="1" applyBorder="1" applyAlignment="1">
      <alignment horizontal="left" vertical="top" wrapText="1"/>
    </xf>
    <xf numFmtId="164" fontId="7" fillId="0" borderId="7" xfId="0" applyNumberFormat="1" applyFont="1" applyFill="1" applyBorder="1" applyAlignment="1">
      <alignment horizontal="right" vertical="center"/>
    </xf>
    <xf numFmtId="164" fontId="9" fillId="6" borderId="3" xfId="0" applyNumberFormat="1" applyFont="1" applyFill="1" applyBorder="1" applyAlignment="1">
      <alignment vertical="center"/>
    </xf>
    <xf numFmtId="0" fontId="22" fillId="0" borderId="0" xfId="0" applyFont="1" applyAlignment="1" applyProtection="1">
      <alignment horizontal="center"/>
      <protection locked="0"/>
    </xf>
    <xf numFmtId="164" fontId="7" fillId="0" borderId="3" xfId="0" applyNumberFormat="1" applyFont="1" applyFill="1" applyBorder="1" applyAlignment="1">
      <alignment vertical="center"/>
    </xf>
    <xf numFmtId="164" fontId="7" fillId="0" borderId="7" xfId="0" applyNumberFormat="1" applyFont="1" applyFill="1" applyBorder="1" applyAlignment="1">
      <alignment vertical="top"/>
    </xf>
    <xf numFmtId="0" fontId="3" fillId="0" borderId="1" xfId="0" applyFont="1" applyFill="1" applyBorder="1" applyAlignment="1">
      <alignment vertical="center" wrapText="1"/>
    </xf>
    <xf numFmtId="0" fontId="22" fillId="0" borderId="0" xfId="0" applyFont="1" applyFill="1" applyAlignment="1" applyProtection="1">
      <alignment horizontal="center"/>
      <protection locked="0"/>
    </xf>
    <xf numFmtId="49" fontId="7" fillId="6" borderId="3" xfId="0" applyNumberFormat="1" applyFont="1" applyFill="1" applyBorder="1" applyAlignment="1">
      <alignment horizontal="center" vertical="center"/>
    </xf>
    <xf numFmtId="0" fontId="9" fillId="6" borderId="3" xfId="0" applyFont="1" applyFill="1" applyBorder="1" applyAlignment="1">
      <alignment vertical="center"/>
    </xf>
    <xf numFmtId="0" fontId="3" fillId="6" borderId="1" xfId="0" applyFont="1" applyFill="1" applyBorder="1" applyAlignment="1">
      <alignment vertical="center" wrapText="1"/>
    </xf>
    <xf numFmtId="49" fontId="7" fillId="0" borderId="3" xfId="0" applyNumberFormat="1" applyFont="1" applyFill="1" applyBorder="1" applyAlignment="1">
      <alignment horizontal="center" vertical="center"/>
    </xf>
    <xf numFmtId="164" fontId="9" fillId="0" borderId="3" xfId="0" applyNumberFormat="1" applyFont="1" applyFill="1" applyBorder="1" applyAlignment="1">
      <alignment vertical="center"/>
    </xf>
    <xf numFmtId="164" fontId="2" fillId="0" borderId="3" xfId="0" applyNumberFormat="1" applyFont="1" applyFill="1" applyBorder="1" applyAlignment="1">
      <alignment vertical="top"/>
    </xf>
    <xf numFmtId="164" fontId="9" fillId="0" borderId="7" xfId="0" applyNumberFormat="1" applyFont="1" applyFill="1" applyBorder="1" applyAlignment="1">
      <alignment vertical="top"/>
    </xf>
    <xf numFmtId="164" fontId="9" fillId="0" borderId="3" xfId="0" applyNumberFormat="1" applyFont="1" applyFill="1" applyBorder="1" applyAlignment="1">
      <alignment vertical="top"/>
    </xf>
    <xf numFmtId="4" fontId="2" fillId="0" borderId="3" xfId="0" applyNumberFormat="1" applyFont="1" applyFill="1" applyBorder="1" applyAlignment="1">
      <alignment horizontal="right" vertical="center"/>
    </xf>
    <xf numFmtId="0" fontId="13" fillId="0" borderId="4" xfId="0" applyFont="1" applyFill="1" applyBorder="1" applyAlignment="1">
      <alignment vertical="top" wrapText="1"/>
    </xf>
    <xf numFmtId="49" fontId="13" fillId="0" borderId="3" xfId="0" applyNumberFormat="1" applyFont="1" applyFill="1" applyBorder="1" applyAlignment="1">
      <alignment vertical="center"/>
    </xf>
    <xf numFmtId="0" fontId="6" fillId="0" borderId="3" xfId="0" applyFont="1" applyFill="1" applyBorder="1" applyAlignment="1">
      <alignment vertical="top"/>
    </xf>
    <xf numFmtId="0" fontId="13" fillId="0" borderId="10" xfId="0" applyFont="1" applyFill="1" applyBorder="1" applyAlignment="1">
      <alignment vertical="top"/>
    </xf>
    <xf numFmtId="164" fontId="7" fillId="0" borderId="8" xfId="0" applyNumberFormat="1" applyFont="1" applyFill="1" applyBorder="1" applyAlignment="1">
      <alignment vertical="top"/>
    </xf>
    <xf numFmtId="0" fontId="9" fillId="0" borderId="3" xfId="0" applyFont="1" applyFill="1" applyBorder="1" applyAlignment="1">
      <alignment vertical="top"/>
    </xf>
    <xf numFmtId="164" fontId="13" fillId="0" borderId="3" xfId="0" applyNumberFormat="1" applyFont="1" applyFill="1" applyBorder="1" applyAlignment="1">
      <alignment vertical="top"/>
    </xf>
    <xf numFmtId="0" fontId="3" fillId="0" borderId="10" xfId="0" applyFont="1" applyFill="1" applyBorder="1" applyAlignment="1">
      <alignment vertical="top"/>
    </xf>
    <xf numFmtId="49" fontId="3" fillId="0" borderId="11" xfId="0" applyNumberFormat="1" applyFont="1" applyFill="1" applyBorder="1" applyAlignment="1">
      <alignment vertical="center"/>
    </xf>
    <xf numFmtId="49" fontId="0" fillId="0" borderId="11" xfId="0" applyNumberFormat="1" applyFont="1" applyFill="1" applyBorder="1" applyAlignment="1">
      <alignment vertical="center"/>
    </xf>
    <xf numFmtId="0" fontId="0" fillId="0" borderId="10" xfId="0" applyFont="1" applyFill="1" applyBorder="1" applyAlignment="1">
      <alignment vertical="top"/>
    </xf>
    <xf numFmtId="164" fontId="2" fillId="0" borderId="1" xfId="0" applyNumberFormat="1" applyFont="1" applyFill="1" applyBorder="1" applyAlignment="1">
      <alignment horizontal="right" vertical="top"/>
    </xf>
    <xf numFmtId="164" fontId="7" fillId="0" borderId="8" xfId="0" applyNumberFormat="1" applyFont="1" applyFill="1" applyBorder="1" applyAlignment="1">
      <alignment horizontal="right" vertical="top"/>
    </xf>
    <xf numFmtId="164" fontId="0" fillId="0" borderId="4" xfId="0" applyNumberFormat="1" applyFont="1" applyFill="1" applyBorder="1" applyAlignment="1">
      <alignment horizontal="right" vertical="top"/>
    </xf>
    <xf numFmtId="164" fontId="0" fillId="0" borderId="3" xfId="0" applyNumberFormat="1" applyFont="1" applyFill="1" applyBorder="1" applyAlignment="1">
      <alignment horizontal="right" vertical="top"/>
    </xf>
    <xf numFmtId="0" fontId="2" fillId="0" borderId="1" xfId="0" applyFont="1" applyFill="1" applyBorder="1" applyAlignment="1">
      <alignment vertical="top"/>
    </xf>
    <xf numFmtId="164" fontId="0" fillId="0" borderId="1" xfId="0" applyNumberFormat="1" applyFont="1" applyFill="1" applyBorder="1" applyAlignment="1">
      <alignment horizontal="right" vertical="top"/>
    </xf>
    <xf numFmtId="0" fontId="0" fillId="0" borderId="12" xfId="0" applyFont="1" applyFill="1" applyBorder="1" applyAlignment="1">
      <alignment vertical="top"/>
    </xf>
    <xf numFmtId="0" fontId="9" fillId="6" borderId="3" xfId="0" applyFont="1" applyFill="1" applyBorder="1" applyAlignment="1">
      <alignment vertical="center" wrapText="1"/>
    </xf>
    <xf numFmtId="164" fontId="9" fillId="6" borderId="7" xfId="0" applyNumberFormat="1" applyFont="1" applyFill="1" applyBorder="1" applyAlignment="1">
      <alignment vertical="center"/>
    </xf>
    <xf numFmtId="0" fontId="0" fillId="6" borderId="13" xfId="0" applyFont="1" applyFill="1" applyBorder="1" applyAlignment="1">
      <alignment vertical="top"/>
    </xf>
    <xf numFmtId="0" fontId="11" fillId="0" borderId="3" xfId="0" applyFont="1" applyFill="1" applyBorder="1" applyAlignment="1">
      <alignment vertical="top" wrapText="1"/>
    </xf>
    <xf numFmtId="164" fontId="9" fillId="0" borderId="7" xfId="0" applyNumberFormat="1" applyFont="1" applyFill="1" applyBorder="1" applyAlignment="1">
      <alignment vertical="center"/>
    </xf>
    <xf numFmtId="0" fontId="13" fillId="0" borderId="1" xfId="0" applyFont="1" applyFill="1" applyBorder="1" applyAlignment="1">
      <alignment horizontal="left" vertical="top" wrapText="1"/>
    </xf>
    <xf numFmtId="49" fontId="7" fillId="6" borderId="4" xfId="0" applyNumberFormat="1" applyFont="1" applyFill="1" applyBorder="1" applyAlignment="1">
      <alignment horizontal="center" vertical="center"/>
    </xf>
    <xf numFmtId="0" fontId="0" fillId="6" borderId="3" xfId="0" applyFont="1" applyFill="1" applyBorder="1" applyAlignment="1">
      <alignment vertical="top"/>
    </xf>
    <xf numFmtId="49" fontId="7" fillId="0" borderId="4" xfId="0" applyNumberFormat="1" applyFont="1" applyFill="1" applyBorder="1" applyAlignment="1">
      <alignment horizontal="center" vertical="center"/>
    </xf>
    <xf numFmtId="0" fontId="15" fillId="0" borderId="4" xfId="0" applyFont="1" applyFill="1" applyBorder="1" applyAlignment="1">
      <alignment vertical="top" wrapText="1"/>
    </xf>
    <xf numFmtId="164" fontId="9" fillId="0" borderId="4" xfId="0" applyNumberFormat="1" applyFont="1" applyFill="1" applyBorder="1" applyAlignment="1">
      <alignment vertical="center"/>
    </xf>
    <xf numFmtId="164" fontId="9" fillId="0" borderId="6" xfId="0" applyNumberFormat="1" applyFont="1" applyFill="1" applyBorder="1" applyAlignment="1">
      <alignment horizontal="right" vertical="center"/>
    </xf>
    <xf numFmtId="4" fontId="13" fillId="0" borderId="3" xfId="0" applyNumberFormat="1" applyFont="1" applyFill="1" applyBorder="1" applyAlignment="1" applyProtection="1">
      <alignment horizontal="right" vertical="top" wrapText="1"/>
      <protection locked="0"/>
    </xf>
    <xf numFmtId="49" fontId="6" fillId="5"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xf>
    <xf numFmtId="164" fontId="7" fillId="0" borderId="4" xfId="0" applyNumberFormat="1" applyFont="1" applyFill="1" applyBorder="1" applyAlignment="1">
      <alignment horizontal="right" vertical="center"/>
    </xf>
    <xf numFmtId="0" fontId="0" fillId="0" borderId="8" xfId="0" applyFont="1" applyFill="1" applyBorder="1" applyAlignment="1">
      <alignment vertical="top" wrapText="1"/>
    </xf>
    <xf numFmtId="49" fontId="6" fillId="6" borderId="3" xfId="0" applyNumberFormat="1" applyFont="1" applyFill="1" applyBorder="1" applyAlignment="1">
      <alignment horizontal="center" vertical="center" wrapText="1"/>
    </xf>
    <xf numFmtId="4" fontId="2" fillId="0" borderId="3" xfId="0" applyNumberFormat="1" applyFont="1" applyFill="1" applyBorder="1" applyAlignment="1">
      <alignment vertical="top"/>
    </xf>
    <xf numFmtId="164" fontId="7" fillId="0" borderId="3" xfId="0" applyNumberFormat="1" applyFont="1" applyFill="1" applyBorder="1" applyAlignment="1">
      <alignment vertical="top"/>
    </xf>
    <xf numFmtId="164" fontId="9" fillId="6" borderId="3" xfId="0" applyNumberFormat="1" applyFont="1" applyFill="1" applyBorder="1" applyAlignment="1">
      <alignment horizontal="right"/>
    </xf>
    <xf numFmtId="0" fontId="2" fillId="0" borderId="3" xfId="0" applyFont="1" applyFill="1" applyBorder="1" applyAlignment="1">
      <alignment horizontal="left" vertical="top" wrapText="1"/>
    </xf>
    <xf numFmtId="0" fontId="13" fillId="0" borderId="9" xfId="0" applyFont="1" applyFill="1" applyBorder="1" applyAlignment="1">
      <alignment wrapText="1"/>
    </xf>
    <xf numFmtId="0" fontId="13" fillId="0" borderId="4" xfId="0" applyFont="1" applyFill="1" applyBorder="1" applyAlignment="1">
      <alignment wrapText="1"/>
    </xf>
    <xf numFmtId="0" fontId="9" fillId="5" borderId="3" xfId="0" applyFont="1" applyFill="1" applyBorder="1" applyAlignment="1">
      <alignment vertical="top" wrapText="1"/>
    </xf>
    <xf numFmtId="0" fontId="2" fillId="5" borderId="3" xfId="0" applyFont="1" applyFill="1" applyBorder="1" applyAlignment="1">
      <alignment vertical="top"/>
    </xf>
    <xf numFmtId="0" fontId="9" fillId="0" borderId="3" xfId="0" applyFont="1" applyFill="1" applyBorder="1" applyAlignment="1">
      <alignment vertical="top" wrapText="1"/>
    </xf>
    <xf numFmtId="0" fontId="2" fillId="10" borderId="3" xfId="0" applyFont="1" applyFill="1" applyBorder="1" applyAlignment="1">
      <alignment vertical="top"/>
    </xf>
    <xf numFmtId="164" fontId="2" fillId="10" borderId="3" xfId="0" applyNumberFormat="1" applyFont="1" applyFill="1" applyBorder="1" applyAlignment="1">
      <alignment horizontal="right" vertical="center"/>
    </xf>
    <xf numFmtId="164" fontId="9" fillId="10" borderId="3" xfId="0" applyNumberFormat="1" applyFont="1" applyFill="1" applyBorder="1" applyAlignment="1">
      <alignment horizontal="right" vertical="center"/>
    </xf>
    <xf numFmtId="0" fontId="15" fillId="6" borderId="3" xfId="0" applyFont="1" applyFill="1" applyBorder="1" applyAlignment="1">
      <alignment vertical="center" wrapText="1"/>
    </xf>
    <xf numFmtId="164" fontId="2" fillId="6" borderId="3" xfId="0" applyNumberFormat="1" applyFont="1" applyFill="1" applyBorder="1" applyAlignment="1">
      <alignment horizontal="right" vertical="center"/>
    </xf>
    <xf numFmtId="0" fontId="2" fillId="6" borderId="3" xfId="0" applyFont="1" applyFill="1" applyBorder="1" applyAlignment="1">
      <alignment vertical="top"/>
    </xf>
    <xf numFmtId="0" fontId="17" fillId="8" borderId="3" xfId="0" applyFont="1" applyFill="1" applyBorder="1" applyAlignment="1">
      <alignment vertical="top" wrapText="1"/>
    </xf>
    <xf numFmtId="0" fontId="3" fillId="8" borderId="3" xfId="0" applyFont="1" applyFill="1" applyBorder="1" applyAlignment="1">
      <alignment vertical="top"/>
    </xf>
    <xf numFmtId="0" fontId="3" fillId="0" borderId="3" xfId="0" applyFont="1" applyFill="1" applyBorder="1" applyAlignment="1">
      <alignment vertical="top"/>
    </xf>
    <xf numFmtId="0" fontId="3" fillId="2" borderId="3" xfId="0" applyFont="1" applyFill="1" applyBorder="1" applyAlignment="1">
      <alignment vertical="top"/>
    </xf>
    <xf numFmtId="0" fontId="9" fillId="9" borderId="3" xfId="0" applyFont="1" applyFill="1" applyBorder="1" applyAlignment="1">
      <alignment vertical="top"/>
    </xf>
    <xf numFmtId="0" fontId="9" fillId="9" borderId="3" xfId="0" applyFont="1" applyFill="1" applyBorder="1" applyAlignment="1">
      <alignment vertical="top" wrapText="1"/>
    </xf>
    <xf numFmtId="0" fontId="3" fillId="0" borderId="9" xfId="0" applyFont="1" applyFill="1" applyBorder="1" applyAlignment="1">
      <alignment vertical="top"/>
    </xf>
    <xf numFmtId="0" fontId="3" fillId="0" borderId="4" xfId="0" applyFont="1" applyFill="1" applyBorder="1" applyAlignment="1">
      <alignment vertical="top"/>
    </xf>
    <xf numFmtId="0" fontId="2" fillId="0" borderId="9" xfId="0" applyFont="1" applyFill="1" applyBorder="1" applyAlignment="1">
      <alignment vertical="top"/>
    </xf>
    <xf numFmtId="0" fontId="2" fillId="0" borderId="4" xfId="0" applyFont="1" applyFill="1" applyBorder="1" applyAlignment="1">
      <alignment vertical="top"/>
    </xf>
    <xf numFmtId="49" fontId="7" fillId="0" borderId="3" xfId="0" applyNumberFormat="1" applyFont="1" applyFill="1" applyBorder="1" applyAlignment="1">
      <alignment horizontal="center" vertical="center" wrapText="1"/>
    </xf>
    <xf numFmtId="0" fontId="0" fillId="0" borderId="6" xfId="0" applyFont="1" applyFill="1" applyBorder="1" applyAlignment="1">
      <alignment vertical="top" wrapText="1"/>
    </xf>
    <xf numFmtId="0" fontId="6" fillId="0" borderId="3" xfId="0" applyFont="1" applyFill="1" applyBorder="1" applyAlignment="1">
      <alignment vertical="top" wrapText="1"/>
    </xf>
    <xf numFmtId="0" fontId="2" fillId="5" borderId="3" xfId="0" applyFont="1" applyFill="1" applyBorder="1"/>
    <xf numFmtId="0" fontId="2" fillId="0" borderId="3" xfId="0" applyFont="1" applyFill="1" applyBorder="1" applyAlignment="1">
      <alignment horizontal="left" vertical="top"/>
    </xf>
    <xf numFmtId="2" fontId="2" fillId="2" borderId="3" xfId="0" applyNumberFormat="1" applyFont="1" applyFill="1" applyBorder="1" applyAlignment="1">
      <alignment horizontal="left" vertical="top" wrapText="1"/>
    </xf>
    <xf numFmtId="0" fontId="9" fillId="6" borderId="4" xfId="0" applyFont="1" applyFill="1" applyBorder="1" applyAlignment="1">
      <alignment horizontal="left" vertical="center" wrapText="1"/>
    </xf>
    <xf numFmtId="164" fontId="9" fillId="6" borderId="4" xfId="0" applyNumberFormat="1" applyFont="1" applyFill="1" applyBorder="1" applyAlignment="1">
      <alignment horizontal="right" vertical="center"/>
    </xf>
    <xf numFmtId="2" fontId="2" fillId="0" borderId="3" xfId="0" applyNumberFormat="1" applyFont="1" applyFill="1" applyBorder="1" applyAlignment="1">
      <alignment horizontal="left" vertical="top" wrapText="1"/>
    </xf>
    <xf numFmtId="0" fontId="20" fillId="0" borderId="4" xfId="0" applyFont="1" applyFill="1" applyBorder="1" applyAlignment="1">
      <alignment vertical="center" wrapText="1"/>
    </xf>
    <xf numFmtId="164" fontId="2" fillId="0" borderId="4" xfId="0" applyNumberFormat="1" applyFont="1" applyFill="1" applyBorder="1" applyAlignment="1">
      <alignment vertical="top"/>
    </xf>
    <xf numFmtId="0" fontId="14" fillId="5" borderId="3" xfId="2" applyFont="1" applyFill="1" applyBorder="1" applyAlignment="1" applyProtection="1">
      <alignment vertical="center" wrapText="1"/>
    </xf>
    <xf numFmtId="2" fontId="2" fillId="5" borderId="3" xfId="0" applyNumberFormat="1" applyFont="1" applyFill="1" applyBorder="1" applyAlignment="1">
      <alignment horizontal="left" vertical="top" wrapText="1"/>
    </xf>
    <xf numFmtId="0" fontId="11" fillId="0" borderId="3" xfId="0" applyFont="1" applyFill="1" applyBorder="1" applyAlignment="1">
      <alignment horizontal="left" vertical="center" wrapText="1"/>
    </xf>
    <xf numFmtId="0" fontId="3" fillId="0" borderId="3" xfId="0" applyFont="1" applyFill="1" applyBorder="1" applyAlignment="1">
      <alignment horizontal="left" vertical="top" wrapText="1"/>
    </xf>
    <xf numFmtId="0" fontId="17" fillId="8" borderId="3" xfId="0" applyFont="1" applyFill="1" applyBorder="1" applyAlignment="1">
      <alignment horizontal="left" vertical="center"/>
    </xf>
    <xf numFmtId="0" fontId="3" fillId="8" borderId="3" xfId="0" applyFont="1" applyFill="1" applyBorder="1" applyAlignment="1">
      <alignment horizontal="left" vertical="top" wrapText="1"/>
    </xf>
    <xf numFmtId="0" fontId="3" fillId="2" borderId="3" xfId="0" applyFont="1" applyFill="1" applyBorder="1" applyAlignment="1">
      <alignment horizontal="left" vertical="top" wrapText="1"/>
    </xf>
    <xf numFmtId="0" fontId="14" fillId="5" borderId="3" xfId="2" applyFont="1" applyFill="1" applyBorder="1" applyAlignment="1" applyProtection="1">
      <alignment vertical="top" wrapText="1"/>
    </xf>
    <xf numFmtId="0" fontId="3" fillId="5" borderId="3" xfId="0" applyFont="1" applyFill="1" applyBorder="1" applyAlignment="1">
      <alignment horizontal="left" vertical="top" wrapText="1"/>
    </xf>
    <xf numFmtId="0" fontId="3" fillId="0" borderId="4" xfId="0" applyFont="1" applyFill="1" applyBorder="1" applyAlignment="1">
      <alignment vertical="top" wrapText="1"/>
    </xf>
    <xf numFmtId="164" fontId="2" fillId="0" borderId="3" xfId="0" applyNumberFormat="1" applyFont="1" applyFill="1" applyBorder="1" applyAlignment="1">
      <alignment horizontal="center" vertical="top"/>
    </xf>
    <xf numFmtId="164" fontId="9" fillId="0" borderId="3" xfId="0" applyNumberFormat="1" applyFont="1" applyFill="1" applyBorder="1" applyAlignment="1">
      <alignment horizontal="center" vertical="top"/>
    </xf>
    <xf numFmtId="0" fontId="3" fillId="0" borderId="9" xfId="0" applyFont="1" applyFill="1" applyBorder="1" applyAlignment="1">
      <alignment vertical="top" wrapText="1"/>
    </xf>
    <xf numFmtId="164" fontId="7" fillId="0" borderId="3" xfId="0" applyNumberFormat="1" applyFont="1" applyFill="1" applyBorder="1" applyAlignment="1">
      <alignment horizontal="center" vertical="top"/>
    </xf>
    <xf numFmtId="164" fontId="2" fillId="0" borderId="3" xfId="0" applyNumberFormat="1" applyFont="1" applyFill="1" applyBorder="1" applyAlignment="1">
      <alignment horizontal="center" vertical="center"/>
    </xf>
    <xf numFmtId="164" fontId="9"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wrapText="1"/>
    </xf>
    <xf numFmtId="164" fontId="9" fillId="0" borderId="4" xfId="0" applyNumberFormat="1" applyFont="1" applyFill="1" applyBorder="1" applyAlignment="1">
      <alignment horizontal="right" vertical="center"/>
    </xf>
    <xf numFmtId="0" fontId="2" fillId="0" borderId="1" xfId="0" applyFont="1" applyFill="1" applyBorder="1" applyAlignment="1"/>
    <xf numFmtId="49" fontId="6" fillId="0" borderId="4" xfId="0" applyNumberFormat="1" applyFont="1" applyFill="1" applyBorder="1" applyAlignment="1">
      <alignment horizontal="center" vertical="center"/>
    </xf>
    <xf numFmtId="164" fontId="6" fillId="0" borderId="3" xfId="0" applyNumberFormat="1" applyFont="1" applyFill="1" applyBorder="1" applyAlignment="1">
      <alignment vertical="top"/>
    </xf>
    <xf numFmtId="164" fontId="7" fillId="0" borderId="7" xfId="0" applyNumberFormat="1" applyFont="1" applyFill="1" applyBorder="1" applyAlignment="1">
      <alignment vertical="center"/>
    </xf>
    <xf numFmtId="164" fontId="2" fillId="0" borderId="7" xfId="0" applyNumberFormat="1" applyFont="1" applyFill="1" applyBorder="1" applyAlignment="1">
      <alignment vertical="center"/>
    </xf>
    <xf numFmtId="0" fontId="0" fillId="5" borderId="3" xfId="0" applyFill="1" applyBorder="1" applyAlignment="1"/>
    <xf numFmtId="0" fontId="0" fillId="0" borderId="4" xfId="0" applyFill="1" applyBorder="1" applyAlignment="1"/>
    <xf numFmtId="164" fontId="7" fillId="0" borderId="4" xfId="0" applyNumberFormat="1" applyFont="1" applyFill="1" applyBorder="1" applyAlignment="1">
      <alignment horizontal="right" vertical="top"/>
    </xf>
    <xf numFmtId="0" fontId="0" fillId="0" borderId="10" xfId="0" applyFont="1" applyFill="1" applyBorder="1" applyAlignment="1">
      <alignment vertical="top" wrapText="1"/>
    </xf>
    <xf numFmtId="49" fontId="14" fillId="0" borderId="4" xfId="0" applyNumberFormat="1" applyFont="1" applyFill="1" applyBorder="1" applyAlignment="1" applyProtection="1">
      <alignment horizontal="center" vertical="center"/>
      <protection locked="0"/>
    </xf>
    <xf numFmtId="164" fontId="14" fillId="0" borderId="4" xfId="0" applyNumberFormat="1" applyFont="1" applyFill="1" applyBorder="1" applyAlignment="1" applyProtection="1">
      <alignment horizontal="right" vertical="top" wrapText="1"/>
      <protection locked="0"/>
    </xf>
    <xf numFmtId="0" fontId="13" fillId="0" borderId="1" xfId="0" applyFont="1" applyFill="1" applyBorder="1" applyAlignment="1" applyProtection="1">
      <alignment horizontal="left" vertical="top" wrapText="1"/>
      <protection locked="0"/>
    </xf>
    <xf numFmtId="49" fontId="13" fillId="0" borderId="3" xfId="0" applyNumberFormat="1" applyFont="1" applyFill="1" applyBorder="1" applyAlignment="1" applyProtection="1">
      <alignment horizontal="center" vertical="center"/>
      <protection locked="0"/>
    </xf>
    <xf numFmtId="0" fontId="24" fillId="0" borderId="0" xfId="0" applyFont="1" applyProtection="1">
      <protection locked="0"/>
    </xf>
    <xf numFmtId="0" fontId="13" fillId="0" borderId="3" xfId="0" applyFont="1" applyFill="1" applyBorder="1" applyAlignment="1" applyProtection="1">
      <alignment horizontal="left" vertical="top" wrapText="1"/>
      <protection locked="0"/>
    </xf>
    <xf numFmtId="0" fontId="12" fillId="0" borderId="0" xfId="0" applyFont="1" applyProtection="1">
      <protection locked="0"/>
    </xf>
    <xf numFmtId="0" fontId="14" fillId="0" borderId="3" xfId="0" applyFont="1" applyFill="1" applyBorder="1" applyAlignment="1" applyProtection="1">
      <alignment vertical="top" wrapText="1"/>
      <protection locked="0"/>
    </xf>
    <xf numFmtId="49" fontId="14" fillId="0" borderId="3" xfId="0" applyNumberFormat="1" applyFont="1" applyFill="1" applyBorder="1" applyAlignment="1" applyProtection="1">
      <alignment horizontal="center" vertical="center"/>
      <protection locked="0"/>
    </xf>
    <xf numFmtId="164" fontId="13" fillId="0" borderId="1" xfId="0" applyNumberFormat="1" applyFont="1" applyFill="1" applyBorder="1" applyAlignment="1" applyProtection="1">
      <alignment horizontal="right" vertical="top" wrapText="1"/>
      <protection locked="0"/>
    </xf>
    <xf numFmtId="0" fontId="24" fillId="0" borderId="0" xfId="0" applyFont="1" applyFill="1" applyProtection="1">
      <protection locked="0"/>
    </xf>
    <xf numFmtId="0" fontId="12" fillId="0" borderId="0" xfId="0" applyFont="1" applyFill="1" applyProtection="1">
      <protection locked="0"/>
    </xf>
    <xf numFmtId="0" fontId="22" fillId="0" borderId="3" xfId="0" applyFont="1" applyFill="1" applyBorder="1" applyAlignment="1" applyProtection="1">
      <alignment horizontal="center"/>
      <protection locked="0"/>
    </xf>
    <xf numFmtId="164" fontId="22" fillId="0" borderId="3" xfId="0" applyNumberFormat="1" applyFont="1" applyFill="1" applyBorder="1" applyAlignment="1" applyProtection="1">
      <alignment horizontal="right" vertical="top" wrapText="1"/>
      <protection locked="0"/>
    </xf>
    <xf numFmtId="49" fontId="9" fillId="6" borderId="3"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xf numFmtId="164" fontId="7" fillId="0" borderId="6" xfId="0" applyNumberFormat="1" applyFont="1" applyFill="1" applyBorder="1" applyAlignment="1">
      <alignment horizontal="right" vertical="center"/>
    </xf>
    <xf numFmtId="164" fontId="2" fillId="0" borderId="1" xfId="0" applyNumberFormat="1" applyFont="1" applyFill="1" applyBorder="1" applyAlignment="1">
      <alignment vertical="top"/>
    </xf>
    <xf numFmtId="0" fontId="2" fillId="0" borderId="1" xfId="0" applyFont="1" applyFill="1" applyBorder="1" applyAlignment="1">
      <alignment vertical="top" wrapText="1"/>
    </xf>
    <xf numFmtId="0" fontId="15" fillId="0" borderId="3" xfId="0" applyFont="1" applyFill="1" applyBorder="1" applyAlignment="1" applyProtection="1">
      <alignment horizontal="left" vertical="top" wrapText="1"/>
      <protection locked="0"/>
    </xf>
    <xf numFmtId="164" fontId="13" fillId="0" borderId="3" xfId="0" applyNumberFormat="1" applyFont="1" applyFill="1" applyBorder="1" applyAlignment="1" applyProtection="1">
      <alignment horizontal="center" vertical="top" wrapText="1"/>
      <protection locked="0"/>
    </xf>
    <xf numFmtId="164" fontId="2" fillId="0" borderId="6" xfId="0" applyNumberFormat="1" applyFont="1" applyFill="1" applyBorder="1" applyAlignment="1">
      <alignment vertical="top"/>
    </xf>
    <xf numFmtId="0" fontId="3" fillId="0" borderId="6" xfId="0" applyFont="1" applyFill="1" applyBorder="1" applyAlignment="1">
      <alignment vertical="top" wrapText="1"/>
    </xf>
    <xf numFmtId="164" fontId="13" fillId="0" borderId="3" xfId="0" applyNumberFormat="1" applyFont="1" applyFill="1" applyBorder="1" applyAlignment="1" applyProtection="1">
      <alignment horizontal="right" vertical="center" wrapText="1"/>
      <protection locked="0"/>
    </xf>
    <xf numFmtId="164" fontId="14" fillId="0" borderId="3" xfId="0" applyNumberFormat="1" applyFont="1" applyFill="1" applyBorder="1" applyAlignment="1" applyProtection="1">
      <alignment horizontal="right" vertical="center" wrapText="1"/>
      <protection locked="0"/>
    </xf>
    <xf numFmtId="164" fontId="0" fillId="0" borderId="3" xfId="0" applyNumberFormat="1" applyFont="1" applyFill="1" applyBorder="1"/>
    <xf numFmtId="49" fontId="13" fillId="0" borderId="3" xfId="0" applyNumberFormat="1" applyFont="1" applyFill="1" applyBorder="1" applyAlignment="1" applyProtection="1">
      <alignment vertical="center"/>
      <protection locked="0"/>
    </xf>
    <xf numFmtId="164" fontId="13" fillId="0" borderId="3" xfId="0" applyNumberFormat="1" applyFont="1" applyFill="1" applyBorder="1" applyAlignment="1" applyProtection="1">
      <alignment horizontal="right" vertical="center"/>
      <protection locked="0"/>
    </xf>
    <xf numFmtId="0" fontId="14" fillId="0" borderId="3" xfId="0" applyFont="1" applyFill="1" applyBorder="1" applyAlignment="1" applyProtection="1">
      <alignment horizontal="left" vertical="top" wrapText="1"/>
      <protection locked="0"/>
    </xf>
    <xf numFmtId="49" fontId="14" fillId="0" borderId="3" xfId="0" applyNumberFormat="1" applyFont="1" applyFill="1" applyBorder="1" applyAlignment="1" applyProtection="1">
      <alignment horizontal="center" vertical="center" wrapText="1"/>
      <protection locked="0"/>
    </xf>
    <xf numFmtId="49" fontId="13" fillId="0" borderId="3" xfId="0" applyNumberFormat="1" applyFont="1" applyFill="1" applyBorder="1" applyAlignment="1" applyProtection="1">
      <alignment horizontal="center" vertical="center" wrapText="1"/>
      <protection locked="0"/>
    </xf>
    <xf numFmtId="0" fontId="9" fillId="0" borderId="3" xfId="0" applyFont="1" applyFill="1" applyBorder="1" applyAlignment="1">
      <alignment horizontal="left" vertical="center" wrapText="1"/>
    </xf>
    <xf numFmtId="164" fontId="22" fillId="0" borderId="3" xfId="0" applyNumberFormat="1" applyFont="1" applyFill="1" applyBorder="1" applyAlignment="1" applyProtection="1">
      <alignment horizontal="center" vertical="top" wrapText="1"/>
      <protection locked="0"/>
    </xf>
    <xf numFmtId="2" fontId="13" fillId="0" borderId="3" xfId="0" applyNumberFormat="1" applyFont="1" applyFill="1" applyBorder="1" applyAlignment="1" applyProtection="1">
      <alignment horizontal="left" vertical="top" wrapText="1"/>
      <protection locked="0"/>
    </xf>
    <xf numFmtId="2" fontId="13" fillId="0" borderId="1" xfId="0" applyNumberFormat="1" applyFont="1" applyFill="1" applyBorder="1" applyAlignment="1" applyProtection="1">
      <alignment horizontal="left" vertical="top" wrapText="1"/>
      <protection locked="0"/>
    </xf>
    <xf numFmtId="0" fontId="0" fillId="0" borderId="4" xfId="0" applyFill="1" applyBorder="1" applyAlignment="1">
      <alignment horizontal="left" vertical="top" wrapText="1"/>
    </xf>
    <xf numFmtId="165" fontId="13" fillId="0" borderId="3" xfId="0" applyNumberFormat="1" applyFont="1" applyFill="1" applyBorder="1" applyAlignment="1" applyProtection="1">
      <alignment horizontal="right" vertical="top" wrapText="1"/>
      <protection locked="0"/>
    </xf>
    <xf numFmtId="164" fontId="14" fillId="0" borderId="3" xfId="0" applyNumberFormat="1" applyFont="1" applyFill="1" applyBorder="1" applyAlignment="1" applyProtection="1">
      <alignment horizontal="center" vertical="top" wrapText="1"/>
      <protection locked="0"/>
    </xf>
    <xf numFmtId="164" fontId="9" fillId="0" borderId="7" xfId="0" applyNumberFormat="1" applyFont="1" applyFill="1" applyBorder="1" applyAlignment="1">
      <alignment horizontal="center" vertical="center"/>
    </xf>
    <xf numFmtId="0" fontId="6" fillId="6" borderId="3" xfId="0" applyFont="1" applyFill="1" applyBorder="1" applyAlignment="1">
      <alignment horizontal="left" vertical="center" wrapText="1"/>
    </xf>
    <xf numFmtId="0" fontId="0" fillId="6" borderId="4" xfId="0" applyFill="1" applyBorder="1" applyAlignment="1">
      <alignment horizontal="left" vertical="top" wrapText="1"/>
    </xf>
    <xf numFmtId="165" fontId="9" fillId="6" borderId="3" xfId="0" applyNumberFormat="1" applyFont="1" applyFill="1" applyBorder="1" applyAlignment="1">
      <alignment horizontal="center" vertical="center"/>
    </xf>
    <xf numFmtId="0" fontId="0" fillId="6" borderId="4" xfId="0" applyFill="1" applyBorder="1" applyAlignment="1">
      <alignment vertical="top" wrapText="1"/>
    </xf>
    <xf numFmtId="164" fontId="13" fillId="0" borderId="3" xfId="0" applyNumberFormat="1" applyFont="1" applyFill="1" applyBorder="1" applyAlignment="1" applyProtection="1">
      <alignment horizontal="center" vertical="center" wrapText="1"/>
      <protection locked="0"/>
    </xf>
    <xf numFmtId="164" fontId="14" fillId="0" borderId="3" xfId="0" applyNumberFormat="1" applyFont="1" applyFill="1" applyBorder="1" applyAlignment="1" applyProtection="1">
      <alignment horizontal="center" vertical="center" wrapText="1"/>
      <protection locked="0"/>
    </xf>
    <xf numFmtId="0" fontId="9" fillId="6" borderId="3" xfId="0" applyFont="1" applyFill="1" applyBorder="1" applyAlignment="1">
      <alignment horizontal="left" vertical="center" wrapText="1"/>
    </xf>
    <xf numFmtId="0" fontId="3" fillId="6" borderId="7" xfId="0" applyFont="1" applyFill="1" applyBorder="1" applyAlignment="1">
      <alignment vertical="center" wrapText="1"/>
    </xf>
    <xf numFmtId="49" fontId="2" fillId="0" borderId="4" xfId="0" applyNumberFormat="1" applyFont="1" applyFill="1" applyBorder="1" applyAlignment="1">
      <alignment vertical="center"/>
    </xf>
    <xf numFmtId="0" fontId="0" fillId="0" borderId="9" xfId="0" applyFill="1" applyBorder="1" applyAlignment="1">
      <alignment vertical="top" wrapText="1"/>
    </xf>
    <xf numFmtId="0" fontId="0" fillId="0" borderId="4" xfId="0" applyFill="1" applyBorder="1" applyAlignment="1">
      <alignment vertical="top" wrapText="1"/>
    </xf>
    <xf numFmtId="49" fontId="6" fillId="5" borderId="3" xfId="0" applyNumberFormat="1" applyFont="1" applyFill="1" applyBorder="1"/>
    <xf numFmtId="0" fontId="25" fillId="5" borderId="3" xfId="0" applyFont="1" applyFill="1" applyBorder="1" applyAlignment="1">
      <alignment horizontal="left" vertical="center"/>
    </xf>
    <xf numFmtId="0" fontId="14" fillId="4" borderId="3" xfId="0" applyFont="1" applyFill="1" applyBorder="1" applyAlignment="1">
      <alignment horizontal="center" vertical="center" wrapText="1"/>
    </xf>
    <xf numFmtId="0" fontId="14" fillId="4" borderId="3" xfId="0" applyFont="1" applyFill="1" applyBorder="1" applyAlignment="1">
      <alignment vertical="center" wrapText="1"/>
    </xf>
    <xf numFmtId="164" fontId="14" fillId="4" borderId="3" xfId="0" applyNumberFormat="1" applyFont="1" applyFill="1" applyBorder="1" applyAlignment="1" applyProtection="1">
      <alignment horizontal="center" vertical="center" wrapText="1"/>
      <protection locked="0"/>
    </xf>
    <xf numFmtId="164" fontId="9" fillId="4" borderId="3" xfId="0" applyNumberFormat="1" applyFont="1" applyFill="1" applyBorder="1" applyAlignment="1">
      <alignment horizontal="center" vertical="center"/>
    </xf>
    <xf numFmtId="0" fontId="3" fillId="4" borderId="3" xfId="0" applyFont="1" applyFill="1" applyBorder="1"/>
    <xf numFmtId="0" fontId="14" fillId="0" borderId="3" xfId="0" applyFont="1" applyFill="1" applyBorder="1" applyAlignment="1">
      <alignment horizontal="justify"/>
    </xf>
    <xf numFmtId="164" fontId="13" fillId="0" borderId="3" xfId="0" applyNumberFormat="1" applyFont="1" applyFill="1" applyBorder="1" applyAlignment="1">
      <alignment horizontal="center" vertical="top" wrapText="1"/>
    </xf>
    <xf numFmtId="0" fontId="10" fillId="0" borderId="3" xfId="0" applyFont="1" applyFill="1" applyBorder="1"/>
    <xf numFmtId="164" fontId="6" fillId="0" borderId="3" xfId="0" applyNumberFormat="1" applyFont="1" applyFill="1" applyBorder="1" applyAlignment="1">
      <alignment horizontal="center" vertical="top"/>
    </xf>
    <xf numFmtId="0" fontId="2" fillId="0" borderId="3" xfId="0" applyFont="1" applyFill="1" applyBorder="1" applyAlignment="1">
      <alignment vertical="center"/>
    </xf>
    <xf numFmtId="164" fontId="2" fillId="0" borderId="3" xfId="0" applyNumberFormat="1" applyFont="1" applyFill="1" applyBorder="1" applyAlignment="1"/>
    <xf numFmtId="0" fontId="14" fillId="4" borderId="3" xfId="0" applyFont="1" applyFill="1" applyBorder="1" applyAlignment="1">
      <alignment horizontal="center" vertical="center"/>
    </xf>
    <xf numFmtId="164" fontId="14" fillId="4" borderId="3" xfId="0" applyNumberFormat="1" applyFont="1" applyFill="1" applyBorder="1" applyAlignment="1" applyProtection="1">
      <alignment horizontal="right" vertical="center" wrapText="1"/>
      <protection locked="0"/>
    </xf>
    <xf numFmtId="0" fontId="15" fillId="0" borderId="3" xfId="0" applyFont="1" applyFill="1" applyBorder="1"/>
    <xf numFmtId="0" fontId="3" fillId="0" borderId="3" xfId="0" applyFont="1" applyFill="1" applyBorder="1" applyAlignment="1"/>
    <xf numFmtId="165" fontId="2" fillId="0" borderId="3" xfId="0" applyNumberFormat="1" applyFont="1" applyFill="1" applyBorder="1" applyAlignment="1">
      <alignment horizontal="left" vertical="top"/>
    </xf>
    <xf numFmtId="0" fontId="3" fillId="4" borderId="3" xfId="0" applyFont="1" applyFill="1" applyBorder="1" applyAlignment="1"/>
    <xf numFmtId="49" fontId="0" fillId="0" borderId="0" xfId="0" applyNumberFormat="1" applyFont="1" applyFill="1" applyAlignment="1">
      <alignment vertical="center"/>
    </xf>
    <xf numFmtId="0" fontId="0" fillId="0" borderId="0" xfId="0" applyFont="1" applyFill="1" applyAlignment="1">
      <alignment vertical="top"/>
    </xf>
    <xf numFmtId="0" fontId="26" fillId="0" borderId="0" xfId="0" applyFont="1" applyFill="1" applyBorder="1"/>
    <xf numFmtId="164" fontId="26" fillId="0" borderId="0" xfId="0" applyNumberFormat="1" applyFont="1" applyFill="1" applyBorder="1" applyAlignment="1">
      <alignment horizontal="center" vertical="top"/>
    </xf>
    <xf numFmtId="165" fontId="26" fillId="0" borderId="0" xfId="0" applyNumberFormat="1" applyFont="1" applyFill="1" applyBorder="1" applyAlignment="1">
      <alignment horizontal="left" vertical="top"/>
    </xf>
    <xf numFmtId="164" fontId="0" fillId="0" borderId="0" xfId="0" applyNumberFormat="1" applyFont="1" applyFill="1" applyAlignment="1">
      <alignment vertical="top"/>
    </xf>
    <xf numFmtId="0" fontId="27" fillId="0" borderId="0" xfId="0" applyFont="1" applyFill="1" applyBorder="1" applyAlignment="1"/>
    <xf numFmtId="0" fontId="13" fillId="0" borderId="3" xfId="0" applyFont="1" applyFill="1" applyBorder="1" applyAlignment="1">
      <alignment vertical="top" wrapText="1"/>
    </xf>
    <xf numFmtId="0" fontId="13" fillId="0" borderId="3" xfId="0" applyFont="1" applyFill="1" applyBorder="1" applyAlignment="1">
      <alignment vertical="top"/>
    </xf>
    <xf numFmtId="0" fontId="13" fillId="0" borderId="3" xfId="0" applyFont="1" applyFill="1" applyBorder="1" applyAlignment="1">
      <alignment horizontal="left" vertical="top" wrapText="1"/>
    </xf>
    <xf numFmtId="0" fontId="3" fillId="0" borderId="3" xfId="0" applyFont="1" applyFill="1" applyBorder="1" applyAlignment="1">
      <alignment vertical="top"/>
    </xf>
    <xf numFmtId="0" fontId="2" fillId="0" borderId="1"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4"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4" xfId="0" applyFont="1" applyFill="1" applyBorder="1" applyAlignment="1">
      <alignment horizontal="left" vertical="top" wrapText="1"/>
    </xf>
    <xf numFmtId="0" fontId="0" fillId="0" borderId="9" xfId="0" applyFill="1" applyBorder="1" applyAlignment="1">
      <alignment vertical="top" wrapText="1"/>
    </xf>
    <xf numFmtId="0" fontId="0" fillId="0" borderId="4" xfId="0" applyFill="1" applyBorder="1" applyAlignment="1">
      <alignment vertical="top" wrapText="1"/>
    </xf>
    <xf numFmtId="0" fontId="0" fillId="0" borderId="4" xfId="0" applyFill="1" applyBorder="1" applyAlignment="1">
      <alignment horizontal="left" vertical="top" wrapText="1"/>
    </xf>
    <xf numFmtId="49" fontId="6" fillId="2" borderId="3" xfId="0" applyNumberFormat="1" applyFont="1" applyFill="1" applyBorder="1" applyAlignment="1">
      <alignment horizontal="center" vertical="center"/>
    </xf>
    <xf numFmtId="0" fontId="10" fillId="2" borderId="3" xfId="0" applyFont="1" applyFill="1" applyBorder="1" applyAlignment="1">
      <alignment horizontal="center" vertical="center"/>
    </xf>
    <xf numFmtId="2" fontId="13" fillId="0" borderId="1" xfId="0" applyNumberFormat="1" applyFont="1" applyFill="1" applyBorder="1" applyAlignment="1" applyProtection="1">
      <alignment horizontal="left" vertical="top" wrapText="1"/>
      <protection locked="0"/>
    </xf>
    <xf numFmtId="2" fontId="13" fillId="0" borderId="9" xfId="0" applyNumberFormat="1" applyFont="1" applyFill="1" applyBorder="1" applyAlignment="1" applyProtection="1">
      <alignment horizontal="left" vertical="top" wrapText="1"/>
      <protection locked="0"/>
    </xf>
    <xf numFmtId="2" fontId="13" fillId="0" borderId="4" xfId="0" applyNumberFormat="1" applyFont="1" applyFill="1" applyBorder="1" applyAlignment="1" applyProtection="1">
      <alignment horizontal="left" vertical="top" wrapText="1"/>
      <protection locked="0"/>
    </xf>
    <xf numFmtId="0" fontId="0" fillId="0" borderId="9" xfId="0" applyFill="1" applyBorder="1" applyAlignment="1">
      <alignment horizontal="left" vertical="top" wrapText="1"/>
    </xf>
    <xf numFmtId="0" fontId="0" fillId="0" borderId="9" xfId="0" applyFont="1" applyFill="1" applyBorder="1" applyAlignment="1">
      <alignment vertical="top" wrapText="1"/>
    </xf>
    <xf numFmtId="0" fontId="0" fillId="0" borderId="4" xfId="0" applyFont="1" applyFill="1" applyBorder="1" applyAlignment="1">
      <alignment vertical="top" wrapText="1"/>
    </xf>
    <xf numFmtId="0" fontId="13" fillId="0" borderId="1" xfId="0"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0" fillId="0" borderId="9" xfId="0" applyFill="1" applyBorder="1" applyAlignment="1"/>
    <xf numFmtId="0" fontId="0" fillId="0" borderId="4" xfId="0" applyFill="1" applyBorder="1" applyAlignment="1"/>
    <xf numFmtId="0" fontId="0" fillId="0" borderId="9" xfId="0" applyFill="1" applyBorder="1"/>
    <xf numFmtId="0" fontId="0" fillId="0" borderId="4" xfId="0" applyFill="1" applyBorder="1"/>
    <xf numFmtId="2" fontId="2" fillId="0" borderId="1" xfId="0" applyNumberFormat="1" applyFont="1" applyFill="1" applyBorder="1" applyAlignment="1">
      <alignment horizontal="left" vertical="top" wrapText="1"/>
    </xf>
    <xf numFmtId="2" fontId="2" fillId="0" borderId="9" xfId="0" applyNumberFormat="1" applyFont="1" applyFill="1" applyBorder="1" applyAlignment="1">
      <alignment horizontal="left" vertical="top" wrapText="1"/>
    </xf>
    <xf numFmtId="2" fontId="2" fillId="0" borderId="4" xfId="0" applyNumberFormat="1" applyFont="1" applyFill="1" applyBorder="1" applyAlignment="1">
      <alignment horizontal="left" vertical="top" wrapText="1"/>
    </xf>
    <xf numFmtId="0" fontId="0" fillId="0" borderId="3" xfId="0" applyBorder="1"/>
    <xf numFmtId="0" fontId="2" fillId="9" borderId="1" xfId="0" applyFont="1" applyFill="1" applyBorder="1" applyAlignment="1">
      <alignment horizontal="left" vertical="top" wrapText="1"/>
    </xf>
    <xf numFmtId="0" fontId="2" fillId="9" borderId="9" xfId="0" applyFont="1" applyFill="1" applyBorder="1" applyAlignment="1">
      <alignment horizontal="left" vertical="top" wrapText="1"/>
    </xf>
    <xf numFmtId="2" fontId="2" fillId="0" borderId="3" xfId="0" applyNumberFormat="1" applyFont="1" applyFill="1" applyBorder="1" applyAlignment="1">
      <alignment horizontal="left" vertical="top" wrapText="1"/>
    </xf>
    <xf numFmtId="0" fontId="13" fillId="0" borderId="1" xfId="0" applyFont="1" applyFill="1" applyBorder="1" applyAlignment="1">
      <alignment vertical="top" wrapText="1"/>
    </xf>
    <xf numFmtId="0" fontId="13" fillId="0" borderId="9" xfId="0" applyFont="1" applyFill="1" applyBorder="1" applyAlignment="1">
      <alignment vertical="top"/>
    </xf>
    <xf numFmtId="0" fontId="13" fillId="0" borderId="4" xfId="0" applyFont="1" applyFill="1" applyBorder="1" applyAlignment="1">
      <alignment vertical="top"/>
    </xf>
    <xf numFmtId="0" fontId="2" fillId="9" borderId="3" xfId="0" applyFont="1" applyFill="1" applyBorder="1" applyAlignment="1">
      <alignment horizontal="left" vertical="top" wrapText="1"/>
    </xf>
    <xf numFmtId="0" fontId="13" fillId="9" borderId="3" xfId="0" applyFont="1" applyFill="1" applyBorder="1" applyAlignment="1">
      <alignment vertical="top" wrapText="1"/>
    </xf>
    <xf numFmtId="0" fontId="2" fillId="0" borderId="3" xfId="0" applyFont="1" applyFill="1" applyBorder="1" applyAlignment="1">
      <alignment horizontal="left" vertical="top" wrapText="1"/>
    </xf>
    <xf numFmtId="0" fontId="3" fillId="0" borderId="3" xfId="0" applyFont="1" applyBorder="1" applyAlignment="1"/>
    <xf numFmtId="168" fontId="13" fillId="0" borderId="3" xfId="0" applyNumberFormat="1" applyFont="1" applyFill="1" applyBorder="1" applyAlignment="1">
      <alignment horizontal="left" vertical="top" wrapText="1"/>
    </xf>
    <xf numFmtId="0" fontId="3" fillId="0" borderId="3" xfId="0" applyFont="1" applyFill="1" applyBorder="1" applyAlignment="1">
      <alignment vertical="top" wrapText="1"/>
    </xf>
    <xf numFmtId="0" fontId="3" fillId="0" borderId="3" xfId="0" applyFont="1" applyFill="1" applyBorder="1" applyAlignment="1">
      <alignment horizontal="left" vertical="top" wrapText="1"/>
    </xf>
    <xf numFmtId="0" fontId="2" fillId="7" borderId="3" xfId="0" applyFont="1" applyFill="1" applyBorder="1" applyAlignment="1">
      <alignment horizontal="left" vertical="top" wrapText="1"/>
    </xf>
    <xf numFmtId="0" fontId="13" fillId="0" borderId="3" xfId="0" applyFont="1" applyFill="1" applyBorder="1" applyAlignment="1">
      <alignment wrapText="1"/>
    </xf>
    <xf numFmtId="0" fontId="13" fillId="0" borderId="9" xfId="0" applyFont="1" applyFill="1" applyBorder="1" applyAlignment="1">
      <alignment vertical="top" wrapText="1"/>
    </xf>
    <xf numFmtId="0" fontId="13" fillId="0" borderId="4" xfId="0" applyFont="1" applyFill="1" applyBorder="1" applyAlignment="1">
      <alignment vertical="top" wrapText="1"/>
    </xf>
    <xf numFmtId="165" fontId="2" fillId="0" borderId="0" xfId="0" applyNumberFormat="1" applyFont="1" applyFill="1" applyAlignment="1">
      <alignment horizontal="right" vertical="top"/>
    </xf>
    <xf numFmtId="0" fontId="4" fillId="0" borderId="0" xfId="0" applyFont="1" applyFill="1" applyAlignment="1">
      <alignment horizontal="center" wrapText="1"/>
    </xf>
    <xf numFmtId="0" fontId="4" fillId="0" borderId="0" xfId="0" applyFont="1" applyFill="1" applyAlignment="1">
      <alignment horizontal="center"/>
    </xf>
    <xf numFmtId="4" fontId="6" fillId="0" borderId="0" xfId="0" applyNumberFormat="1" applyFont="1" applyFill="1" applyAlignment="1">
      <alignment horizontal="center"/>
    </xf>
    <xf numFmtId="49" fontId="7" fillId="0" borderId="1"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164" fontId="7" fillId="0" borderId="3"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164" fontId="7"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3">
    <cellStyle name="Гиперссылка" xfId="2" builtinId="8"/>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86;&#1082;&#1091;&#1084;&#1077;&#1085;&#1090;&#1099;/&#1054;&#1041;&#1065;&#1040;&#1071;/&#1054;&#1058;&#1063;&#1045;&#1058;&#1067;/&#1043;&#1091;&#1073;&#1077;&#1088;&#1085;&#1072;&#1090;&#1086;&#1088;&#1091;_1%20&#1087;&#1086;&#1083;&#1091;&#1075;&#1086;&#1076;&#1080;&#1077;%202015/&#1055;&#1088;&#1080;&#1083;&#1086;&#1078;&#1077;&#1085;&#1080;&#1077;_&#1089;&#1074;&#1086;&#1076;_201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полугод 2015 без МО "/>
      <sheetName val="1 полугод 2015 МО  "/>
      <sheetName val="1 полугод 2015 свод"/>
      <sheetName val="1 кв-л 2015 без МО "/>
      <sheetName val="1 кв-л 2015 МО "/>
      <sheetName val="1 кв-л 2015 свод "/>
      <sheetName val="год 2014 без МО    "/>
      <sheetName val="год 2014 МО "/>
      <sheetName val="год 2014 свод "/>
      <sheetName val="9 мес 2014 без МО   "/>
      <sheetName val="9 мес 2014 МО  "/>
      <sheetName val="9 мес 2014 свод "/>
      <sheetName val="1 полугод 14 без МО  "/>
      <sheetName val="1 полугод 2014 МО  "/>
      <sheetName val="1 полугод 2014 свод "/>
      <sheetName val="1 квартал 14 без МО "/>
      <sheetName val="1 кв-л 2014 МО "/>
      <sheetName val="1 кв-л 2014 свод  "/>
      <sheetName val="год. 2013"/>
      <sheetName val="9 мес 2013 "/>
      <sheetName val="1 полугод 2013 (2)"/>
      <sheetName val="1 кв-л 2013"/>
    </sheetNames>
    <sheetDataSet>
      <sheetData sheetId="0">
        <row r="9">
          <cell r="C9">
            <v>24903871.855999999</v>
          </cell>
          <cell r="D9">
            <v>24903871.859999999</v>
          </cell>
          <cell r="E9">
            <v>23448220.059999999</v>
          </cell>
          <cell r="F9">
            <v>3531883.5960000004</v>
          </cell>
          <cell r="G9">
            <v>21320594.612</v>
          </cell>
        </row>
        <row r="10">
          <cell r="C10">
            <v>0</v>
          </cell>
          <cell r="D10">
            <v>0</v>
          </cell>
          <cell r="E10">
            <v>0</v>
          </cell>
          <cell r="F10">
            <v>0</v>
          </cell>
          <cell r="G10">
            <v>0</v>
          </cell>
        </row>
        <row r="11">
          <cell r="C11">
            <v>0</v>
          </cell>
          <cell r="D11">
            <v>0</v>
          </cell>
          <cell r="E11">
            <v>0</v>
          </cell>
          <cell r="F11">
            <v>0</v>
          </cell>
          <cell r="G11">
            <v>0</v>
          </cell>
        </row>
        <row r="12">
          <cell r="C12">
            <v>22620384.805999998</v>
          </cell>
          <cell r="D12">
            <v>22613607.805999998</v>
          </cell>
          <cell r="E12">
            <v>21157956.005999997</v>
          </cell>
          <cell r="F12">
            <v>2058880.19</v>
          </cell>
          <cell r="G12">
            <v>19881777.27</v>
          </cell>
        </row>
        <row r="13">
          <cell r="C13">
            <v>22620384.805999998</v>
          </cell>
          <cell r="D13">
            <v>22620384.805999998</v>
          </cell>
          <cell r="E13">
            <v>21164733.005999997</v>
          </cell>
          <cell r="F13">
            <v>2058880.19</v>
          </cell>
          <cell r="G13">
            <v>19881777.27</v>
          </cell>
        </row>
        <row r="14">
          <cell r="C14">
            <v>0</v>
          </cell>
          <cell r="D14">
            <v>0</v>
          </cell>
          <cell r="E14">
            <v>0</v>
          </cell>
          <cell r="F14">
            <v>0</v>
          </cell>
          <cell r="G14">
            <v>0</v>
          </cell>
        </row>
        <row r="15">
          <cell r="C15">
            <v>0</v>
          </cell>
          <cell r="D15">
            <v>0</v>
          </cell>
          <cell r="E15">
            <v>0</v>
          </cell>
          <cell r="F15">
            <v>0</v>
          </cell>
          <cell r="G15">
            <v>0</v>
          </cell>
        </row>
        <row r="16">
          <cell r="C16">
            <v>2283487.0500000003</v>
          </cell>
          <cell r="D16">
            <v>2283487.054</v>
          </cell>
          <cell r="E16">
            <v>2283487.054</v>
          </cell>
          <cell r="F16">
            <v>1473003.406</v>
          </cell>
          <cell r="G16">
            <v>1438817.3419999999</v>
          </cell>
        </row>
        <row r="17">
          <cell r="C17">
            <v>2283487.0500000003</v>
          </cell>
          <cell r="D17">
            <v>2283487.054</v>
          </cell>
          <cell r="E17">
            <v>2283487.054</v>
          </cell>
          <cell r="F17">
            <v>1473003.406</v>
          </cell>
          <cell r="G17">
            <v>1438817.3419999999</v>
          </cell>
        </row>
        <row r="18">
          <cell r="C18">
            <v>0</v>
          </cell>
          <cell r="D18">
            <v>0</v>
          </cell>
          <cell r="E18">
            <v>0</v>
          </cell>
          <cell r="F18">
            <v>0</v>
          </cell>
          <cell r="G18">
            <v>0</v>
          </cell>
        </row>
        <row r="19">
          <cell r="C19">
            <v>0</v>
          </cell>
          <cell r="D19">
            <v>0</v>
          </cell>
          <cell r="E19">
            <v>0</v>
          </cell>
          <cell r="F19">
            <v>0</v>
          </cell>
          <cell r="G19">
            <v>0</v>
          </cell>
        </row>
      </sheetData>
      <sheetData sheetId="1">
        <row r="8">
          <cell r="C8">
            <v>7879524.6899999995</v>
          </cell>
          <cell r="D8">
            <v>6628871.8029700005</v>
          </cell>
          <cell r="E8">
            <v>3244172.8299999996</v>
          </cell>
          <cell r="F8">
            <v>2900827.05</v>
          </cell>
          <cell r="G8">
            <v>3031192.8499999996</v>
          </cell>
        </row>
        <row r="9">
          <cell r="C9">
            <v>2098662.7000000002</v>
          </cell>
          <cell r="D9">
            <v>2014172.6388900001</v>
          </cell>
          <cell r="E9">
            <v>737265.25199999998</v>
          </cell>
          <cell r="F9">
            <v>602496.88199999998</v>
          </cell>
          <cell r="G9">
            <v>733562.28200000012</v>
          </cell>
        </row>
        <row r="10">
          <cell r="C10">
            <v>623463</v>
          </cell>
          <cell r="D10">
            <v>0</v>
          </cell>
          <cell r="E10">
            <v>27982.32</v>
          </cell>
          <cell r="F10">
            <v>27982.32</v>
          </cell>
          <cell r="G10">
            <v>27982.32</v>
          </cell>
        </row>
        <row r="11">
          <cell r="C11">
            <v>1363774.5799999998</v>
          </cell>
          <cell r="D11">
            <v>499992.4800000001</v>
          </cell>
          <cell r="E11">
            <v>271870.54000000004</v>
          </cell>
          <cell r="F11">
            <v>106125.14</v>
          </cell>
          <cell r="G11">
            <v>119553.64</v>
          </cell>
        </row>
        <row r="12">
          <cell r="C12">
            <v>1179298.5999999999</v>
          </cell>
          <cell r="D12">
            <v>315516.50000000006</v>
          </cell>
          <cell r="E12">
            <v>193484.80000000002</v>
          </cell>
          <cell r="F12">
            <v>52229.2</v>
          </cell>
          <cell r="G12">
            <v>41969.599999999991</v>
          </cell>
        </row>
        <row r="13">
          <cell r="C13">
            <v>184475.98</v>
          </cell>
          <cell r="D13">
            <v>184475.98</v>
          </cell>
          <cell r="E13">
            <v>78385.739999999991</v>
          </cell>
          <cell r="F13">
            <v>53895.94</v>
          </cell>
          <cell r="G13">
            <v>77584.040000000008</v>
          </cell>
        </row>
        <row r="14">
          <cell r="C14">
            <v>0</v>
          </cell>
          <cell r="D14">
            <v>0</v>
          </cell>
          <cell r="E14">
            <v>0</v>
          </cell>
          <cell r="F14">
            <v>0</v>
          </cell>
          <cell r="G14">
            <v>0</v>
          </cell>
        </row>
        <row r="15">
          <cell r="C15">
            <v>9118763.9099999983</v>
          </cell>
          <cell r="D15">
            <v>8117113.1618599994</v>
          </cell>
          <cell r="E15">
            <v>3737549.8620000007</v>
          </cell>
          <cell r="F15">
            <v>3425181.1120000002</v>
          </cell>
          <cell r="G15">
            <v>3673183.8120000004</v>
          </cell>
        </row>
        <row r="16">
          <cell r="C16">
            <v>6611186.2899999991</v>
          </cell>
          <cell r="D16">
            <v>6313355.3029699996</v>
          </cell>
          <cell r="E16">
            <v>3050688.0300000007</v>
          </cell>
          <cell r="F16">
            <v>2848597.8500000006</v>
          </cell>
          <cell r="G16">
            <v>2989223.2500000005</v>
          </cell>
        </row>
        <row r="17">
          <cell r="C17">
            <v>1884114.6199999996</v>
          </cell>
          <cell r="D17">
            <v>1803757.8588899996</v>
          </cell>
          <cell r="E17">
            <v>658879.5120000001</v>
          </cell>
          <cell r="F17">
            <v>548600.94200000004</v>
          </cell>
          <cell r="G17">
            <v>655978.24200000009</v>
          </cell>
        </row>
        <row r="18">
          <cell r="C18">
            <v>623463</v>
          </cell>
          <cell r="D18">
            <v>0</v>
          </cell>
          <cell r="E18">
            <v>27982.32</v>
          </cell>
          <cell r="F18">
            <v>27982.32</v>
          </cell>
          <cell r="G18">
            <v>27982.32</v>
          </cell>
        </row>
      </sheetData>
      <sheetData sheetId="2"/>
      <sheetData sheetId="3"/>
      <sheetData sheetId="4"/>
      <sheetData sheetId="5"/>
      <sheetData sheetId="6"/>
      <sheetData sheetId="7"/>
      <sheetData sheetId="8"/>
      <sheetData sheetId="9"/>
      <sheetData sheetId="10"/>
      <sheetData sheetId="11"/>
      <sheetData sheetId="12">
        <row r="463">
          <cell r="C463">
            <v>0</v>
          </cell>
        </row>
      </sheetData>
      <sheetData sheetId="13">
        <row r="366">
          <cell r="C366">
            <v>0</v>
          </cell>
        </row>
      </sheetData>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3"/>
    <pageSetUpPr fitToPage="1"/>
  </sheetPr>
  <dimension ref="A1:I1131"/>
  <sheetViews>
    <sheetView tabSelected="1" view="pageBreakPreview" zoomScale="81" zoomScaleSheetLayoutView="81" workbookViewId="0">
      <pane ySplit="5" topLeftCell="A82" activePane="bottomLeft" state="frozen"/>
      <selection pane="bottomLeft" activeCell="B1131" sqref="B1131:G1131"/>
    </sheetView>
  </sheetViews>
  <sheetFormatPr defaultRowHeight="17.25" customHeight="1"/>
  <cols>
    <col min="1" max="1" width="7.5703125" style="378" customWidth="1"/>
    <col min="2" max="2" width="53.85546875" style="379" customWidth="1"/>
    <col min="3" max="4" width="17.42578125" style="383" customWidth="1"/>
    <col min="5" max="5" width="17.5703125" style="383" customWidth="1"/>
    <col min="6" max="7" width="17" style="383" customWidth="1"/>
    <col min="8" max="8" width="12" style="383" customWidth="1"/>
    <col min="9" max="9" width="79.42578125" style="379" customWidth="1"/>
    <col min="10" max="16384" width="9.140625" style="46"/>
  </cols>
  <sheetData>
    <row r="1" spans="1:9" s="5" customFormat="1" ht="21" customHeight="1">
      <c r="A1" s="1"/>
      <c r="B1" s="2"/>
      <c r="C1" s="3"/>
      <c r="D1" s="3"/>
      <c r="E1" s="3"/>
      <c r="F1" s="3"/>
      <c r="G1" s="433"/>
      <c r="H1" s="433"/>
      <c r="I1" s="4"/>
    </row>
    <row r="2" spans="1:9" s="6" customFormat="1" ht="37.15" customHeight="1">
      <c r="A2" s="434" t="s">
        <v>0</v>
      </c>
      <c r="B2" s="435"/>
      <c r="C2" s="435"/>
      <c r="D2" s="435"/>
      <c r="E2" s="435"/>
      <c r="F2" s="435"/>
      <c r="G2" s="435"/>
      <c r="H2" s="435"/>
      <c r="I2" s="435"/>
    </row>
    <row r="3" spans="1:9" s="6" customFormat="1" ht="13.15" customHeight="1">
      <c r="A3" s="436"/>
      <c r="B3" s="436"/>
      <c r="C3" s="436"/>
      <c r="D3" s="436"/>
      <c r="E3" s="436"/>
      <c r="F3" s="436"/>
      <c r="G3" s="436"/>
      <c r="H3" s="436"/>
      <c r="I3" s="436"/>
    </row>
    <row r="4" spans="1:9" s="6" customFormat="1" ht="17.25" customHeight="1">
      <c r="A4" s="437" t="s">
        <v>1</v>
      </c>
      <c r="B4" s="439" t="s">
        <v>2</v>
      </c>
      <c r="C4" s="441" t="s">
        <v>3</v>
      </c>
      <c r="D4" s="443" t="s">
        <v>4</v>
      </c>
      <c r="E4" s="444" t="s">
        <v>5</v>
      </c>
      <c r="F4" s="444"/>
      <c r="G4" s="444"/>
      <c r="H4" s="445" t="s">
        <v>6</v>
      </c>
      <c r="I4" s="447" t="s">
        <v>7</v>
      </c>
    </row>
    <row r="5" spans="1:9" s="6" customFormat="1" ht="52.15" customHeight="1">
      <c r="A5" s="438"/>
      <c r="B5" s="440"/>
      <c r="C5" s="442"/>
      <c r="D5" s="443"/>
      <c r="E5" s="7" t="s">
        <v>8</v>
      </c>
      <c r="F5" s="7" t="s">
        <v>9</v>
      </c>
      <c r="G5" s="7" t="s">
        <v>10</v>
      </c>
      <c r="H5" s="446"/>
      <c r="I5" s="448"/>
    </row>
    <row r="6" spans="1:9" s="5" customFormat="1" ht="18" customHeight="1">
      <c r="A6" s="8">
        <v>1</v>
      </c>
      <c r="B6" s="9">
        <v>2</v>
      </c>
      <c r="C6" s="9">
        <v>3</v>
      </c>
      <c r="D6" s="9">
        <v>4</v>
      </c>
      <c r="E6" s="9">
        <v>5</v>
      </c>
      <c r="F6" s="9">
        <v>6</v>
      </c>
      <c r="G6" s="9">
        <v>7</v>
      </c>
      <c r="H6" s="9">
        <v>8</v>
      </c>
      <c r="I6" s="10">
        <v>9</v>
      </c>
    </row>
    <row r="7" spans="1:9" s="5" customFormat="1" ht="17.25" hidden="1" customHeight="1">
      <c r="A7" s="11"/>
      <c r="B7" s="12" t="s">
        <v>11</v>
      </c>
      <c r="C7" s="13"/>
      <c r="D7" s="13"/>
      <c r="E7" s="14"/>
      <c r="F7" s="13"/>
      <c r="G7" s="13"/>
      <c r="H7" s="13"/>
      <c r="I7" s="15"/>
    </row>
    <row r="8" spans="1:9" s="5" customFormat="1" ht="18" hidden="1" customHeight="1">
      <c r="A8" s="16"/>
      <c r="B8" s="17" t="s">
        <v>12</v>
      </c>
      <c r="C8" s="18">
        <f>SUM(C9:C11)</f>
        <v>0</v>
      </c>
      <c r="D8" s="18"/>
      <c r="E8" s="19">
        <f>SUM(E9:E11)</f>
        <v>0</v>
      </c>
      <c r="F8" s="18">
        <f>SUM(F9:F11)</f>
        <v>0</v>
      </c>
      <c r="G8" s="18">
        <f>SUM(G9:G11)</f>
        <v>0</v>
      </c>
      <c r="H8" s="18"/>
      <c r="I8" s="20"/>
    </row>
    <row r="9" spans="1:9" s="5" customFormat="1" ht="17.25" hidden="1" customHeight="1">
      <c r="A9" s="16"/>
      <c r="B9" s="21" t="s">
        <v>13</v>
      </c>
      <c r="C9" s="13"/>
      <c r="D9" s="13"/>
      <c r="E9" s="14"/>
      <c r="F9" s="13"/>
      <c r="G9" s="13"/>
      <c r="H9" s="13"/>
      <c r="I9" s="20"/>
    </row>
    <row r="10" spans="1:9" s="5" customFormat="1" ht="17.25" hidden="1" customHeight="1">
      <c r="A10" s="16"/>
      <c r="B10" s="21" t="s">
        <v>14</v>
      </c>
      <c r="C10" s="13"/>
      <c r="D10" s="13"/>
      <c r="E10" s="14"/>
      <c r="F10" s="13"/>
      <c r="G10" s="13"/>
      <c r="H10" s="13"/>
      <c r="I10" s="20"/>
    </row>
    <row r="11" spans="1:9" s="5" customFormat="1" ht="15.75" hidden="1" customHeight="1">
      <c r="A11" s="16"/>
      <c r="B11" s="21" t="s">
        <v>15</v>
      </c>
      <c r="C11" s="13"/>
      <c r="D11" s="13"/>
      <c r="E11" s="14"/>
      <c r="F11" s="13"/>
      <c r="G11" s="13"/>
      <c r="H11" s="13"/>
      <c r="I11" s="20"/>
    </row>
    <row r="12" spans="1:9" s="5" customFormat="1" ht="17.25" hidden="1" customHeight="1">
      <c r="A12" s="16"/>
      <c r="B12" s="21"/>
      <c r="C12" s="13"/>
      <c r="D12" s="13"/>
      <c r="E12" s="14"/>
      <c r="F12" s="13"/>
      <c r="G12" s="13"/>
      <c r="H12" s="13"/>
      <c r="I12" s="20"/>
    </row>
    <row r="13" spans="1:9" s="5" customFormat="1" ht="15.75" hidden="1">
      <c r="A13" s="22"/>
      <c r="B13" s="23"/>
      <c r="C13" s="24"/>
      <c r="D13" s="24"/>
      <c r="E13" s="25"/>
      <c r="F13" s="24"/>
      <c r="G13" s="24"/>
      <c r="H13" s="24"/>
      <c r="I13" s="26"/>
    </row>
    <row r="14" spans="1:9" s="5" customFormat="1" ht="15.75">
      <c r="A14" s="27"/>
      <c r="B14" s="28" t="s">
        <v>16</v>
      </c>
      <c r="C14" s="29">
        <f>C18+C22</f>
        <v>35386410.345999993</v>
      </c>
      <c r="D14" s="29">
        <f>D18+D22</f>
        <v>33514200.50186</v>
      </c>
      <c r="E14" s="29">
        <f>E18+E22</f>
        <v>27450863.461999997</v>
      </c>
      <c r="F14" s="29">
        <f>F18+F22</f>
        <v>7063189.8480000002</v>
      </c>
      <c r="G14" s="29">
        <f>G18+G22</f>
        <v>25113332.063999999</v>
      </c>
      <c r="H14" s="30">
        <f>G14/C14%</f>
        <v>70.968860131467835</v>
      </c>
      <c r="I14" s="31"/>
    </row>
    <row r="15" spans="1:9" s="5" customFormat="1" ht="15.75">
      <c r="A15" s="16"/>
      <c r="B15" s="32" t="s">
        <v>17</v>
      </c>
      <c r="C15" s="33">
        <f>'[1]1 полугод 2015 без МО '!C9+'[1]1 полугод 2015 МО  '!C8</f>
        <v>32783396.545999996</v>
      </c>
      <c r="D15" s="33">
        <f>'[1]1 полугод 2015 без МО '!D9+'[1]1 полугод 2015 МО  '!D8</f>
        <v>31532743.662969999</v>
      </c>
      <c r="E15" s="33">
        <f>'[1]1 полугод 2015 без МО '!E9+'[1]1 полугод 2015 МО  '!E8</f>
        <v>26692392.889999997</v>
      </c>
      <c r="F15" s="33">
        <f>'[1]1 полугод 2015 без МО '!F9+'[1]1 полугод 2015 МО  '!F8</f>
        <v>6432710.6459999997</v>
      </c>
      <c r="G15" s="33">
        <f>'[1]1 полугод 2015 без МО '!G9+'[1]1 полугод 2015 МО  '!G8</f>
        <v>24351787.461999997</v>
      </c>
      <c r="H15" s="34">
        <f>G15/C15%</f>
        <v>74.280855639319753</v>
      </c>
      <c r="I15" s="35"/>
    </row>
    <row r="16" spans="1:9" s="5" customFormat="1" ht="15.75">
      <c r="A16" s="36"/>
      <c r="B16" s="37" t="s">
        <v>18</v>
      </c>
      <c r="C16" s="33">
        <f>'[1]1 полугод 2015 без МО '!C10+'[1]1 полугод 2015 МО  '!C9</f>
        <v>2098662.7000000002</v>
      </c>
      <c r="D16" s="33">
        <f>'[1]1 полугод 2015 без МО '!D10+'[1]1 полугод 2015 МО  '!D9</f>
        <v>2014172.6388900001</v>
      </c>
      <c r="E16" s="33">
        <f>'[1]1 полугод 2015 без МО '!E10+'[1]1 полугод 2015 МО  '!E9</f>
        <v>737265.25199999998</v>
      </c>
      <c r="F16" s="33">
        <f>'[1]1 полугод 2015 без МО '!F10+'[1]1 полугод 2015 МО  '!F9</f>
        <v>602496.88199999998</v>
      </c>
      <c r="G16" s="33">
        <f>'[1]1 полугод 2015 без МО '!G10+'[1]1 полугод 2015 МО  '!G9</f>
        <v>733562.28200000012</v>
      </c>
      <c r="H16" s="34">
        <f>G16/C16%</f>
        <v>34.953796148375822</v>
      </c>
      <c r="I16" s="35"/>
    </row>
    <row r="17" spans="1:9" s="5" customFormat="1" ht="15.75">
      <c r="A17" s="16"/>
      <c r="B17" s="32" t="s">
        <v>19</v>
      </c>
      <c r="C17" s="33">
        <f>'[1]1 полугод 2015 без МО '!C11+'[1]1 полугод 2015 МО  '!C10</f>
        <v>623463</v>
      </c>
      <c r="D17" s="33">
        <f>'[1]1 полугод 2015 без МО '!D11+'[1]1 полугод 2015 МО  '!D10</f>
        <v>0</v>
      </c>
      <c r="E17" s="33">
        <f>'[1]1 полугод 2015 без МО '!E11+'[1]1 полугод 2015 МО  '!E10</f>
        <v>27982.32</v>
      </c>
      <c r="F17" s="33">
        <f>'[1]1 полугод 2015 без МО '!F11+'[1]1 полугод 2015 МО  '!F10</f>
        <v>27982.32</v>
      </c>
      <c r="G17" s="33">
        <f>'[1]1 полугод 2015 без МО '!G11+'[1]1 полугод 2015 МО  '!G10</f>
        <v>27982.32</v>
      </c>
      <c r="H17" s="34">
        <f t="shared" ref="H17:H25" si="0">G17/C17%</f>
        <v>4.4882086025955026</v>
      </c>
      <c r="I17" s="35"/>
    </row>
    <row r="18" spans="1:9" s="41" customFormat="1" ht="15.75">
      <c r="A18" s="22"/>
      <c r="B18" s="38" t="s">
        <v>20</v>
      </c>
      <c r="C18" s="39">
        <f>'[1]1 полугод 2015 без МО '!C12+'[1]1 полугод 2015 МО  '!C11</f>
        <v>23984159.385999996</v>
      </c>
      <c r="D18" s="39">
        <f>'[1]1 полугод 2015 без МО '!D12+'[1]1 полугод 2015 МО  '!D11</f>
        <v>23113600.285999998</v>
      </c>
      <c r="E18" s="39">
        <f>'[1]1 полугод 2015 без МО '!E12+'[1]1 полугод 2015 МО  '!E11</f>
        <v>21429826.545999996</v>
      </c>
      <c r="F18" s="39">
        <f>'[1]1 полугод 2015 без МО '!F12+'[1]1 полугод 2015 МО  '!F11</f>
        <v>2165005.33</v>
      </c>
      <c r="G18" s="39">
        <f>'[1]1 полугод 2015 без МО '!G12+'[1]1 полугод 2015 МО  '!G11</f>
        <v>20001330.91</v>
      </c>
      <c r="H18" s="40">
        <f t="shared" si="0"/>
        <v>83.393920912963708</v>
      </c>
      <c r="I18" s="35"/>
    </row>
    <row r="19" spans="1:9" s="5" customFormat="1" ht="15.75">
      <c r="A19" s="22"/>
      <c r="B19" s="42" t="s">
        <v>17</v>
      </c>
      <c r="C19" s="33">
        <f>'[1]1 полугод 2015 без МО '!C13+'[1]1 полугод 2015 МО  '!C12</f>
        <v>23799683.405999999</v>
      </c>
      <c r="D19" s="33">
        <f>'[1]1 полугод 2015 без МО '!D13+'[1]1 полугод 2015 МО  '!D12</f>
        <v>22935901.305999998</v>
      </c>
      <c r="E19" s="33">
        <f>'[1]1 полугод 2015 без МО '!E13+'[1]1 полугод 2015 МО  '!E12</f>
        <v>21358217.805999998</v>
      </c>
      <c r="F19" s="33">
        <f>'[1]1 полугод 2015 без МО '!F13+'[1]1 полугод 2015 МО  '!F12</f>
        <v>2111109.39</v>
      </c>
      <c r="G19" s="33">
        <f>'[1]1 полугод 2015 без МО '!G13+'[1]1 полугод 2015 МО  '!G12</f>
        <v>19923746.870000001</v>
      </c>
      <c r="H19" s="34">
        <f t="shared" si="0"/>
        <v>83.714335733462491</v>
      </c>
      <c r="I19" s="35"/>
    </row>
    <row r="20" spans="1:9" s="5" customFormat="1" ht="15.75">
      <c r="A20" s="22"/>
      <c r="B20" s="42" t="s">
        <v>18</v>
      </c>
      <c r="C20" s="33">
        <f>'[1]1 полугод 2015 без МО '!C14+'[1]1 полугод 2015 МО  '!C13</f>
        <v>184475.98</v>
      </c>
      <c r="D20" s="33">
        <f>'[1]1 полугод 2015 без МО '!D14+'[1]1 полугод 2015 МО  '!D13</f>
        <v>184475.98</v>
      </c>
      <c r="E20" s="33">
        <f>'[1]1 полугод 2015 без МО '!E14+'[1]1 полугод 2015 МО  '!E13</f>
        <v>78385.739999999991</v>
      </c>
      <c r="F20" s="33">
        <f>'[1]1 полугод 2015 без МО '!F14+'[1]1 полугод 2015 МО  '!F13</f>
        <v>53895.94</v>
      </c>
      <c r="G20" s="33">
        <f>'[1]1 полугод 2015 без МО '!G14+'[1]1 полугод 2015 МО  '!G13</f>
        <v>77584.040000000008</v>
      </c>
      <c r="H20" s="34">
        <f t="shared" si="0"/>
        <v>42.056445505805151</v>
      </c>
      <c r="I20" s="35"/>
    </row>
    <row r="21" spans="1:9" s="5" customFormat="1" ht="15.75">
      <c r="A21" s="22"/>
      <c r="B21" s="42" t="s">
        <v>19</v>
      </c>
      <c r="C21" s="33">
        <f>'[1]1 полугод 2015 без МО '!C15+'[1]1 полугод 2015 МО  '!C14</f>
        <v>0</v>
      </c>
      <c r="D21" s="33">
        <f>'[1]1 полугод 2015 без МО '!D15+'[1]1 полугод 2015 МО  '!D14</f>
        <v>0</v>
      </c>
      <c r="E21" s="33">
        <f>'[1]1 полугод 2015 без МО '!E15+'[1]1 полугод 2015 МО  '!E14</f>
        <v>0</v>
      </c>
      <c r="F21" s="33">
        <f>'[1]1 полугод 2015 без МО '!F15+'[1]1 полугод 2015 МО  '!F14</f>
        <v>0</v>
      </c>
      <c r="G21" s="33">
        <f>'[1]1 полугод 2015 без МО '!G15+'[1]1 полугод 2015 МО  '!G14</f>
        <v>0</v>
      </c>
      <c r="H21" s="34"/>
      <c r="I21" s="35"/>
    </row>
    <row r="22" spans="1:9" s="41" customFormat="1" ht="15.75">
      <c r="A22" s="22"/>
      <c r="B22" s="38" t="s">
        <v>21</v>
      </c>
      <c r="C22" s="39">
        <f>'[1]1 полугод 2015 без МО '!C16+'[1]1 полугод 2015 МО  '!C15</f>
        <v>11402250.959999999</v>
      </c>
      <c r="D22" s="39">
        <f>'[1]1 полугод 2015 без МО '!D16+'[1]1 полугод 2015 МО  '!D15</f>
        <v>10400600.21586</v>
      </c>
      <c r="E22" s="39">
        <f>'[1]1 полугод 2015 без МО '!E16+'[1]1 полугод 2015 МО  '!E15</f>
        <v>6021036.9160000011</v>
      </c>
      <c r="F22" s="39">
        <f>'[1]1 полугод 2015 без МО '!F16+'[1]1 полугод 2015 МО  '!F15</f>
        <v>4898184.5180000002</v>
      </c>
      <c r="G22" s="39">
        <f>'[1]1 полугод 2015 без МО '!G16+'[1]1 полугод 2015 МО  '!G15</f>
        <v>5112001.1540000001</v>
      </c>
      <c r="H22" s="40">
        <f t="shared" si="0"/>
        <v>44.8332629402151</v>
      </c>
      <c r="I22" s="35"/>
    </row>
    <row r="23" spans="1:9" s="5" customFormat="1" ht="15.75">
      <c r="A23" s="22"/>
      <c r="B23" s="42" t="s">
        <v>17</v>
      </c>
      <c r="C23" s="33">
        <f>'[1]1 полугод 2015 без МО '!C17+'[1]1 полугод 2015 МО  '!C16</f>
        <v>8894673.3399999999</v>
      </c>
      <c r="D23" s="33">
        <f>'[1]1 полугод 2015 без МО '!D17+'[1]1 полугод 2015 МО  '!D16</f>
        <v>8596842.3569699991</v>
      </c>
      <c r="E23" s="33">
        <f>'[1]1 полугод 2015 без МО '!E17+'[1]1 полугод 2015 МО  '!E16</f>
        <v>5334175.0840000007</v>
      </c>
      <c r="F23" s="33">
        <f>'[1]1 полугод 2015 без МО '!F17+'[1]1 полугод 2015 МО  '!F16</f>
        <v>4321601.256000001</v>
      </c>
      <c r="G23" s="33">
        <f>'[1]1 полугод 2015 без МО '!G17+'[1]1 полугод 2015 МО  '!G16</f>
        <v>4428040.5920000002</v>
      </c>
      <c r="H23" s="34">
        <f t="shared" si="0"/>
        <v>49.783060296174973</v>
      </c>
      <c r="I23" s="35"/>
    </row>
    <row r="24" spans="1:9" s="5" customFormat="1" ht="15.75">
      <c r="A24" s="22"/>
      <c r="B24" s="42" t="s">
        <v>18</v>
      </c>
      <c r="C24" s="33">
        <f>'[1]1 полугод 2015 без МО '!C18+'[1]1 полугод 2015 МО  '!C17</f>
        <v>1884114.6199999996</v>
      </c>
      <c r="D24" s="33">
        <f>'[1]1 полугод 2015 без МО '!D18+'[1]1 полугод 2015 МО  '!D17</f>
        <v>1803757.8588899996</v>
      </c>
      <c r="E24" s="33">
        <f>'[1]1 полугод 2015 без МО '!E18+'[1]1 полугод 2015 МО  '!E17</f>
        <v>658879.5120000001</v>
      </c>
      <c r="F24" s="33">
        <f>'[1]1 полугод 2015 без МО '!F18+'[1]1 полугод 2015 МО  '!F17</f>
        <v>548600.94200000004</v>
      </c>
      <c r="G24" s="33">
        <f>'[1]1 полугод 2015 без МО '!G18+'[1]1 полугод 2015 МО  '!G17</f>
        <v>655978.24200000009</v>
      </c>
      <c r="H24" s="34">
        <f t="shared" si="0"/>
        <v>34.816259851537069</v>
      </c>
      <c r="I24" s="35"/>
    </row>
    <row r="25" spans="1:9" s="5" customFormat="1" ht="15.75">
      <c r="A25" s="22"/>
      <c r="B25" s="42" t="s">
        <v>19</v>
      </c>
      <c r="C25" s="33">
        <f>'[1]1 полугод 2015 без МО '!C19+'[1]1 полугод 2015 МО  '!C18</f>
        <v>623463</v>
      </c>
      <c r="D25" s="33">
        <f>'[1]1 полугод 2015 без МО '!D19+'[1]1 полугод 2015 МО  '!D18</f>
        <v>0</v>
      </c>
      <c r="E25" s="33">
        <f>'[1]1 полугод 2015 без МО '!E19+'[1]1 полугод 2015 МО  '!E18</f>
        <v>27982.32</v>
      </c>
      <c r="F25" s="33">
        <f>'[1]1 полугод 2015 без МО '!F19+'[1]1 полугод 2015 МО  '!F18</f>
        <v>27982.32</v>
      </c>
      <c r="G25" s="33">
        <f>'[1]1 полугод 2015 без МО '!G19+'[1]1 полугод 2015 МО  '!G18</f>
        <v>27982.32</v>
      </c>
      <c r="H25" s="34">
        <f t="shared" si="0"/>
        <v>4.4882086025955026</v>
      </c>
      <c r="I25" s="35"/>
    </row>
    <row r="26" spans="1:9" ht="17.25" customHeight="1">
      <c r="A26" s="43"/>
      <c r="B26" s="44"/>
      <c r="C26" s="45"/>
      <c r="D26" s="45"/>
      <c r="E26" s="45"/>
      <c r="F26" s="45"/>
      <c r="G26" s="45"/>
      <c r="H26" s="34"/>
      <c r="I26" s="44"/>
    </row>
    <row r="27" spans="1:9" s="5" customFormat="1" ht="21.75" customHeight="1">
      <c r="A27" s="47" t="s">
        <v>22</v>
      </c>
      <c r="B27" s="48" t="s">
        <v>23</v>
      </c>
      <c r="C27" s="49">
        <f>C32+C46+C107</f>
        <v>6395066.2360000005</v>
      </c>
      <c r="D27" s="49">
        <f>D32+D46+D107</f>
        <v>6196370.3400000008</v>
      </c>
      <c r="E27" s="49">
        <f>E32+E46+E107</f>
        <v>4386926.8000000007</v>
      </c>
      <c r="F27" s="49">
        <f>F32+F46+F107</f>
        <v>2594961.0760000004</v>
      </c>
      <c r="G27" s="49">
        <f>G32+G46+G107</f>
        <v>2562893.1519999998</v>
      </c>
      <c r="H27" s="50">
        <f>G27/C27*100</f>
        <v>40.076100190684556</v>
      </c>
      <c r="I27" s="51"/>
    </row>
    <row r="28" spans="1:9" s="5" customFormat="1" ht="21.75" customHeight="1">
      <c r="A28" s="52"/>
      <c r="B28" s="53" t="s">
        <v>24</v>
      </c>
      <c r="C28" s="54">
        <f>C29+C30+C31</f>
        <v>6395066.2360000005</v>
      </c>
      <c r="D28" s="54">
        <f>D29+D30+D31</f>
        <v>6196370.3399999999</v>
      </c>
      <c r="E28" s="54">
        <f>E29+E30+E31</f>
        <v>4386926.8</v>
      </c>
      <c r="F28" s="54">
        <f>F29+F30+F31</f>
        <v>2594961.0760000004</v>
      </c>
      <c r="G28" s="54">
        <f>G29+G30+G31</f>
        <v>2562893.1520000002</v>
      </c>
      <c r="H28" s="55">
        <f>G28/C28*100</f>
        <v>40.076100190684564</v>
      </c>
      <c r="I28" s="56"/>
    </row>
    <row r="29" spans="1:9" s="5" customFormat="1" ht="21.75" customHeight="1">
      <c r="A29" s="52"/>
      <c r="B29" s="57" t="s">
        <v>17</v>
      </c>
      <c r="C29" s="58">
        <f>C34+C50+C80+C95+C110</f>
        <v>6041937.6560000004</v>
      </c>
      <c r="D29" s="58">
        <f>D34+D50+D80+D95+D110</f>
        <v>5843241.7599999998</v>
      </c>
      <c r="E29" s="58">
        <f>E34+E50+E80+E95+E110</f>
        <v>4297316.2</v>
      </c>
      <c r="F29" s="58">
        <f>F34+F50+F80+F95+F110</f>
        <v>2505350.4760000003</v>
      </c>
      <c r="G29" s="58">
        <f>G34+G50+G80+G95+G110</f>
        <v>2473282.5520000001</v>
      </c>
      <c r="H29" s="59">
        <f>G29/C29*100</f>
        <v>40.935254430238693</v>
      </c>
      <c r="I29" s="56"/>
    </row>
    <row r="30" spans="1:9" s="5" customFormat="1" ht="21.75" customHeight="1">
      <c r="A30" s="52"/>
      <c r="B30" s="57" t="s">
        <v>18</v>
      </c>
      <c r="C30" s="58">
        <f t="shared" ref="C30:G31" si="1">C35+C51+C81+C96+C111</f>
        <v>353128.58</v>
      </c>
      <c r="D30" s="58">
        <f t="shared" si="1"/>
        <v>353128.58</v>
      </c>
      <c r="E30" s="58">
        <f t="shared" si="1"/>
        <v>89610.6</v>
      </c>
      <c r="F30" s="58">
        <f t="shared" si="1"/>
        <v>89610.6</v>
      </c>
      <c r="G30" s="58">
        <f t="shared" si="1"/>
        <v>89610.6</v>
      </c>
      <c r="H30" s="59">
        <f>G30/C30*100</f>
        <v>25.376195832124377</v>
      </c>
      <c r="I30" s="56"/>
    </row>
    <row r="31" spans="1:9" s="5" customFormat="1" ht="21.75" customHeight="1">
      <c r="A31" s="52"/>
      <c r="B31" s="57" t="s">
        <v>19</v>
      </c>
      <c r="C31" s="54">
        <f t="shared" si="1"/>
        <v>0</v>
      </c>
      <c r="D31" s="54"/>
      <c r="E31" s="54"/>
      <c r="F31" s="54"/>
      <c r="G31" s="54"/>
      <c r="H31" s="55">
        <v>0</v>
      </c>
      <c r="I31" s="56"/>
    </row>
    <row r="32" spans="1:9" s="5" customFormat="1" ht="21.75" customHeight="1">
      <c r="A32" s="60" t="s">
        <v>25</v>
      </c>
      <c r="B32" s="61" t="s">
        <v>26</v>
      </c>
      <c r="C32" s="62">
        <f>C34+C35+C36</f>
        <v>685471.38</v>
      </c>
      <c r="D32" s="62">
        <f>D34+D35+D36</f>
        <v>456793.38</v>
      </c>
      <c r="E32" s="62">
        <f>E34+E35+E36</f>
        <v>182983.74</v>
      </c>
      <c r="F32" s="62">
        <f>F34+F35+F36</f>
        <v>182983.74</v>
      </c>
      <c r="G32" s="62">
        <f>G34+G35+G36</f>
        <v>182983.74</v>
      </c>
      <c r="H32" s="62">
        <f>G32/C32*100</f>
        <v>26.694584973044389</v>
      </c>
      <c r="I32" s="63"/>
    </row>
    <row r="33" spans="1:9" s="5" customFormat="1" ht="36" customHeight="1">
      <c r="A33" s="52"/>
      <c r="B33" s="64" t="s">
        <v>27</v>
      </c>
      <c r="C33" s="65"/>
      <c r="D33" s="65"/>
      <c r="E33" s="65"/>
      <c r="F33" s="65"/>
      <c r="G33" s="65"/>
      <c r="H33" s="66"/>
      <c r="I33" s="426" t="s">
        <v>28</v>
      </c>
    </row>
    <row r="34" spans="1:9" s="5" customFormat="1" ht="20.25" customHeight="1">
      <c r="A34" s="52"/>
      <c r="B34" s="67" t="s">
        <v>17</v>
      </c>
      <c r="C34" s="68">
        <f>C39+C43</f>
        <v>332342.8</v>
      </c>
      <c r="D34" s="68">
        <f t="shared" ref="D34:G35" si="2">D39+D43</f>
        <v>103664.8</v>
      </c>
      <c r="E34" s="68">
        <f t="shared" si="2"/>
        <v>93373.14</v>
      </c>
      <c r="F34" s="68">
        <f t="shared" si="2"/>
        <v>93373.14</v>
      </c>
      <c r="G34" s="68">
        <f t="shared" si="2"/>
        <v>93373.14</v>
      </c>
      <c r="H34" s="69">
        <f>G34/C34*100</f>
        <v>28.095430380919943</v>
      </c>
      <c r="I34" s="426"/>
    </row>
    <row r="35" spans="1:9" s="5" customFormat="1" ht="21" customHeight="1">
      <c r="A35" s="52"/>
      <c r="B35" s="67" t="s">
        <v>18</v>
      </c>
      <c r="C35" s="68">
        <f>C40+C44</f>
        <v>353128.58</v>
      </c>
      <c r="D35" s="68">
        <f t="shared" si="2"/>
        <v>353128.58</v>
      </c>
      <c r="E35" s="68">
        <f t="shared" si="2"/>
        <v>89610.6</v>
      </c>
      <c r="F35" s="68">
        <f t="shared" si="2"/>
        <v>89610.6</v>
      </c>
      <c r="G35" s="68">
        <f t="shared" si="2"/>
        <v>89610.6</v>
      </c>
      <c r="H35" s="69">
        <f>G35/C35*100</f>
        <v>25.376195832124377</v>
      </c>
      <c r="I35" s="426"/>
    </row>
    <row r="36" spans="1:9" s="5" customFormat="1" ht="17.25" customHeight="1">
      <c r="A36" s="52"/>
      <c r="B36" s="67" t="s">
        <v>19</v>
      </c>
      <c r="C36" s="68">
        <f>C41+C45</f>
        <v>0</v>
      </c>
      <c r="D36" s="68">
        <f>D41+D45</f>
        <v>0</v>
      </c>
      <c r="E36" s="68">
        <f>E41+E45</f>
        <v>0</v>
      </c>
      <c r="F36" s="68">
        <f>F41+F45</f>
        <v>0</v>
      </c>
      <c r="G36" s="68">
        <f>G41+G45</f>
        <v>0</v>
      </c>
      <c r="H36" s="69">
        <v>0</v>
      </c>
      <c r="I36" s="426"/>
    </row>
    <row r="37" spans="1:9" s="5" customFormat="1" ht="21.75" customHeight="1">
      <c r="A37" s="52"/>
      <c r="B37" s="70" t="s">
        <v>29</v>
      </c>
      <c r="C37" s="68"/>
      <c r="D37" s="68"/>
      <c r="E37" s="68"/>
      <c r="F37" s="68"/>
      <c r="G37" s="68"/>
      <c r="H37" s="71"/>
      <c r="I37" s="426"/>
    </row>
    <row r="38" spans="1:9" s="5" customFormat="1" ht="17.25" customHeight="1">
      <c r="A38" s="52"/>
      <c r="B38" s="70" t="s">
        <v>20</v>
      </c>
      <c r="C38" s="72">
        <f>C39+C40+C41</f>
        <v>228678</v>
      </c>
      <c r="D38" s="72">
        <f>D39+D40+D41</f>
        <v>0</v>
      </c>
      <c r="E38" s="72">
        <f>E39+E40+E41</f>
        <v>0</v>
      </c>
      <c r="F38" s="72">
        <f>F39+F40+F41</f>
        <v>0</v>
      </c>
      <c r="G38" s="72">
        <f>G39+G40+G41</f>
        <v>0</v>
      </c>
      <c r="H38" s="73">
        <v>0</v>
      </c>
      <c r="I38" s="426"/>
    </row>
    <row r="39" spans="1:9" s="5" customFormat="1" ht="18.75" customHeight="1">
      <c r="A39" s="52"/>
      <c r="B39" s="67" t="s">
        <v>17</v>
      </c>
      <c r="C39" s="68">
        <v>228678</v>
      </c>
      <c r="D39" s="68"/>
      <c r="E39" s="68"/>
      <c r="F39" s="68"/>
      <c r="G39" s="68"/>
      <c r="H39" s="69">
        <v>0</v>
      </c>
      <c r="I39" s="426"/>
    </row>
    <row r="40" spans="1:9" s="5" customFormat="1" ht="17.25" customHeight="1">
      <c r="A40" s="52"/>
      <c r="B40" s="67" t="s">
        <v>18</v>
      </c>
      <c r="C40" s="68"/>
      <c r="D40" s="68"/>
      <c r="E40" s="68"/>
      <c r="F40" s="68"/>
      <c r="G40" s="68"/>
      <c r="H40" s="69">
        <v>0</v>
      </c>
      <c r="I40" s="426"/>
    </row>
    <row r="41" spans="1:9" s="5" customFormat="1" ht="20.25" customHeight="1">
      <c r="A41" s="52"/>
      <c r="B41" s="67" t="s">
        <v>19</v>
      </c>
      <c r="C41" s="68"/>
      <c r="D41" s="68"/>
      <c r="E41" s="68"/>
      <c r="F41" s="68"/>
      <c r="G41" s="68"/>
      <c r="H41" s="69"/>
      <c r="I41" s="426"/>
    </row>
    <row r="42" spans="1:9" s="5" customFormat="1" ht="18" customHeight="1">
      <c r="A42" s="52"/>
      <c r="B42" s="70" t="s">
        <v>21</v>
      </c>
      <c r="C42" s="72">
        <f>C43+C44+C45</f>
        <v>456793.38</v>
      </c>
      <c r="D42" s="72">
        <f>D43+D44+D45</f>
        <v>456793.38</v>
      </c>
      <c r="E42" s="72">
        <f>E43+E44+E45</f>
        <v>182983.74</v>
      </c>
      <c r="F42" s="72">
        <f>F43+F44+F45</f>
        <v>182983.74</v>
      </c>
      <c r="G42" s="72">
        <f>G43+G44+G45</f>
        <v>182983.74</v>
      </c>
      <c r="H42" s="73">
        <f>G42/C42*100</f>
        <v>40.058316957220349</v>
      </c>
      <c r="I42" s="426"/>
    </row>
    <row r="43" spans="1:9" s="5" customFormat="1" ht="18.75" customHeight="1">
      <c r="A43" s="52"/>
      <c r="B43" s="67" t="s">
        <v>17</v>
      </c>
      <c r="C43" s="68">
        <v>103664.8</v>
      </c>
      <c r="D43" s="68">
        <v>103664.8</v>
      </c>
      <c r="E43" s="68">
        <v>93373.14</v>
      </c>
      <c r="F43" s="68">
        <v>93373.14</v>
      </c>
      <c r="G43" s="68">
        <v>93373.14</v>
      </c>
      <c r="H43" s="69">
        <f>G43/C43*100</f>
        <v>90.072174933053446</v>
      </c>
      <c r="I43" s="426"/>
    </row>
    <row r="44" spans="1:9" s="5" customFormat="1" ht="18.75" customHeight="1">
      <c r="A44" s="52"/>
      <c r="B44" s="67" t="s">
        <v>18</v>
      </c>
      <c r="C44" s="68">
        <v>353128.58</v>
      </c>
      <c r="D44" s="68">
        <v>353128.58</v>
      </c>
      <c r="E44" s="68">
        <v>89610.6</v>
      </c>
      <c r="F44" s="68">
        <v>89610.6</v>
      </c>
      <c r="G44" s="68">
        <v>89610.6</v>
      </c>
      <c r="H44" s="69">
        <f>G44/C44*100</f>
        <v>25.376195832124377</v>
      </c>
      <c r="I44" s="426"/>
    </row>
    <row r="45" spans="1:9" s="5" customFormat="1" ht="18.75" customHeight="1">
      <c r="A45" s="52"/>
      <c r="B45" s="67" t="s">
        <v>19</v>
      </c>
      <c r="C45" s="68"/>
      <c r="D45" s="68"/>
      <c r="E45" s="68"/>
      <c r="F45" s="68"/>
      <c r="G45" s="68"/>
      <c r="H45" s="69"/>
      <c r="I45" s="426"/>
    </row>
    <row r="46" spans="1:9" s="5" customFormat="1" ht="33.75" customHeight="1">
      <c r="A46" s="60" t="s">
        <v>30</v>
      </c>
      <c r="B46" s="74" t="s">
        <v>31</v>
      </c>
      <c r="C46" s="62">
        <f>C49+C79+C94</f>
        <v>5702817.8560000006</v>
      </c>
      <c r="D46" s="62">
        <f>D49+D79+D94</f>
        <v>5732799.9600000009</v>
      </c>
      <c r="E46" s="62">
        <f>E49+E79+E94</f>
        <v>4197166.0600000005</v>
      </c>
      <c r="F46" s="62">
        <f>F49+F79+F94</f>
        <v>2411977.3360000001</v>
      </c>
      <c r="G46" s="62">
        <f>G49+G79+G94</f>
        <v>2379909.412</v>
      </c>
      <c r="H46" s="62">
        <f>G46/C46*100</f>
        <v>41.732165958905206</v>
      </c>
      <c r="I46" s="75"/>
    </row>
    <row r="47" spans="1:9" s="5" customFormat="1" ht="19.5" customHeight="1">
      <c r="A47" s="76" t="s">
        <v>32</v>
      </c>
      <c r="B47" s="77" t="s">
        <v>33</v>
      </c>
      <c r="C47" s="78"/>
      <c r="D47" s="78"/>
      <c r="E47" s="78"/>
      <c r="F47" s="78"/>
      <c r="G47" s="78"/>
      <c r="H47" s="78"/>
      <c r="I47" s="79"/>
    </row>
    <row r="48" spans="1:9" s="5" customFormat="1" ht="63">
      <c r="A48" s="52"/>
      <c r="B48" s="80" t="s">
        <v>34</v>
      </c>
      <c r="C48" s="81"/>
      <c r="D48" s="81"/>
      <c r="E48" s="81"/>
      <c r="F48" s="81"/>
      <c r="G48" s="81"/>
      <c r="H48" s="81"/>
      <c r="I48" s="82"/>
    </row>
    <row r="49" spans="1:9" s="5" customFormat="1" ht="15.6" customHeight="1">
      <c r="A49" s="83"/>
      <c r="B49" s="53" t="s">
        <v>24</v>
      </c>
      <c r="C49" s="84">
        <f>C50+C51+C52</f>
        <v>4182093.1560000004</v>
      </c>
      <c r="D49" s="84">
        <f>D50+D51+D52</f>
        <v>4182093.16</v>
      </c>
      <c r="E49" s="84">
        <f>E50+E51+E52</f>
        <v>4182093.16</v>
      </c>
      <c r="F49" s="84">
        <f>F50+F51+F52</f>
        <v>2399235.6359999999</v>
      </c>
      <c r="G49" s="84">
        <f>G50+G51+G52</f>
        <v>2364836.5120000001</v>
      </c>
      <c r="H49" s="54">
        <f>G49/C49*100</f>
        <v>56.546720118063284</v>
      </c>
      <c r="I49" s="426" t="s">
        <v>35</v>
      </c>
    </row>
    <row r="50" spans="1:9" s="5" customFormat="1" ht="15.75">
      <c r="A50" s="83"/>
      <c r="B50" s="57" t="s">
        <v>17</v>
      </c>
      <c r="C50" s="58">
        <f t="shared" ref="C50:G52" si="3">C55+C59</f>
        <v>4182093.1560000004</v>
      </c>
      <c r="D50" s="58">
        <f t="shared" si="3"/>
        <v>4182093.16</v>
      </c>
      <c r="E50" s="58">
        <f t="shared" si="3"/>
        <v>4182093.16</v>
      </c>
      <c r="F50" s="58">
        <f t="shared" si="3"/>
        <v>2399235.6359999999</v>
      </c>
      <c r="G50" s="58">
        <f t="shared" si="3"/>
        <v>2364836.5120000001</v>
      </c>
      <c r="H50" s="58">
        <f t="shared" ref="H50:H59" si="4">G50/C50*100</f>
        <v>56.546720118063284</v>
      </c>
      <c r="I50" s="426"/>
    </row>
    <row r="51" spans="1:9" s="5" customFormat="1" ht="17.25" customHeight="1">
      <c r="A51" s="83"/>
      <c r="B51" s="57" t="s">
        <v>18</v>
      </c>
      <c r="C51" s="58">
        <f t="shared" si="3"/>
        <v>0</v>
      </c>
      <c r="D51" s="58">
        <f t="shared" si="3"/>
        <v>0</v>
      </c>
      <c r="E51" s="58">
        <f t="shared" si="3"/>
        <v>0</v>
      </c>
      <c r="F51" s="58">
        <f t="shared" si="3"/>
        <v>0</v>
      </c>
      <c r="G51" s="58">
        <f t="shared" si="3"/>
        <v>0</v>
      </c>
      <c r="H51" s="54"/>
      <c r="I51" s="426"/>
    </row>
    <row r="52" spans="1:9" s="5" customFormat="1" ht="15.75">
      <c r="A52" s="83"/>
      <c r="B52" s="57" t="s">
        <v>19</v>
      </c>
      <c r="C52" s="58">
        <f t="shared" si="3"/>
        <v>0</v>
      </c>
      <c r="D52" s="58">
        <f t="shared" si="3"/>
        <v>0</v>
      </c>
      <c r="E52" s="58">
        <f t="shared" si="3"/>
        <v>0</v>
      </c>
      <c r="F52" s="58">
        <f t="shared" si="3"/>
        <v>0</v>
      </c>
      <c r="G52" s="58">
        <f t="shared" si="3"/>
        <v>0</v>
      </c>
      <c r="H52" s="54"/>
      <c r="I52" s="426"/>
    </row>
    <row r="53" spans="1:9" s="5" customFormat="1" ht="15.75">
      <c r="A53" s="85"/>
      <c r="B53" s="70" t="s">
        <v>29</v>
      </c>
      <c r="C53" s="86"/>
      <c r="D53" s="86"/>
      <c r="E53" s="86"/>
      <c r="F53" s="86"/>
      <c r="G53" s="86"/>
      <c r="H53" s="54"/>
      <c r="I53" s="426"/>
    </row>
    <row r="54" spans="1:9" s="5" customFormat="1" ht="15.75">
      <c r="A54" s="83"/>
      <c r="B54" s="70" t="s">
        <v>20</v>
      </c>
      <c r="C54" s="84">
        <f>C55+C56+C57</f>
        <v>1905744.206</v>
      </c>
      <c r="D54" s="84">
        <f>D55+D56+D57</f>
        <v>1905744.206</v>
      </c>
      <c r="E54" s="84">
        <f>E55+E56+E57</f>
        <v>1905744.206</v>
      </c>
      <c r="F54" s="84">
        <f>F55+F56+F57</f>
        <v>933197.43</v>
      </c>
      <c r="G54" s="84">
        <f>G55+G56+G57</f>
        <v>932984.37</v>
      </c>
      <c r="H54" s="54">
        <f t="shared" si="4"/>
        <v>48.956432193922673</v>
      </c>
      <c r="I54" s="426"/>
    </row>
    <row r="55" spans="1:9" s="5" customFormat="1" ht="17.25" customHeight="1">
      <c r="A55" s="83"/>
      <c r="B55" s="57" t="s">
        <v>17</v>
      </c>
      <c r="C55" s="58">
        <v>1905744.206</v>
      </c>
      <c r="D55" s="58">
        <v>1905744.206</v>
      </c>
      <c r="E55" s="58">
        <v>1905744.206</v>
      </c>
      <c r="F55" s="58">
        <v>933197.43</v>
      </c>
      <c r="G55" s="58">
        <v>932984.37</v>
      </c>
      <c r="H55" s="58">
        <f t="shared" si="4"/>
        <v>48.956432193922673</v>
      </c>
      <c r="I55" s="426"/>
    </row>
    <row r="56" spans="1:9" s="5" customFormat="1" ht="17.25" customHeight="1">
      <c r="A56" s="83"/>
      <c r="B56" s="57" t="s">
        <v>18</v>
      </c>
      <c r="C56" s="87"/>
      <c r="D56" s="87"/>
      <c r="E56" s="86"/>
      <c r="F56" s="86"/>
      <c r="G56" s="86"/>
      <c r="H56" s="54"/>
      <c r="I56" s="426"/>
    </row>
    <row r="57" spans="1:9" s="5" customFormat="1" ht="15.75" customHeight="1">
      <c r="A57" s="83"/>
      <c r="B57" s="57" t="s">
        <v>19</v>
      </c>
      <c r="C57" s="86"/>
      <c r="D57" s="86"/>
      <c r="E57" s="86"/>
      <c r="F57" s="86"/>
      <c r="G57" s="86"/>
      <c r="H57" s="54"/>
      <c r="I57" s="426"/>
    </row>
    <row r="58" spans="1:9" s="5" customFormat="1" ht="15.75">
      <c r="A58" s="83"/>
      <c r="B58" s="88" t="s">
        <v>21</v>
      </c>
      <c r="C58" s="84">
        <f>C59+C60+C61</f>
        <v>2276348.9500000002</v>
      </c>
      <c r="D58" s="84">
        <f>D59+D60+D61</f>
        <v>2276348.9539999999</v>
      </c>
      <c r="E58" s="84">
        <f>E59+E60+E61</f>
        <v>2276348.9539999999</v>
      </c>
      <c r="F58" s="84">
        <f>F59+F60+F61</f>
        <v>1466038.206</v>
      </c>
      <c r="G58" s="84">
        <f>G59+G60+G61</f>
        <v>1431852.142</v>
      </c>
      <c r="H58" s="54">
        <f t="shared" si="4"/>
        <v>62.901258702010509</v>
      </c>
      <c r="I58" s="426"/>
    </row>
    <row r="59" spans="1:9" s="5" customFormat="1" ht="15.75">
      <c r="A59" s="83"/>
      <c r="B59" s="57" t="s">
        <v>17</v>
      </c>
      <c r="C59" s="58">
        <v>2276348.9500000002</v>
      </c>
      <c r="D59" s="58">
        <v>2276348.9539999999</v>
      </c>
      <c r="E59" s="58">
        <v>2276348.9539999999</v>
      </c>
      <c r="F59" s="58">
        <v>1466038.206</v>
      </c>
      <c r="G59" s="58">
        <v>1431852.142</v>
      </c>
      <c r="H59" s="54">
        <f t="shared" si="4"/>
        <v>62.901258702010509</v>
      </c>
      <c r="I59" s="426"/>
    </row>
    <row r="60" spans="1:9" s="5" customFormat="1" ht="17.25" customHeight="1">
      <c r="A60" s="83"/>
      <c r="B60" s="57" t="s">
        <v>18</v>
      </c>
      <c r="C60" s="81"/>
      <c r="D60" s="81"/>
      <c r="E60" s="81"/>
      <c r="F60" s="81"/>
      <c r="G60" s="81"/>
      <c r="H60" s="55"/>
      <c r="I60" s="426"/>
    </row>
    <row r="61" spans="1:9" s="5" customFormat="1" ht="66.75" customHeight="1">
      <c r="A61" s="83"/>
      <c r="B61" s="57" t="s">
        <v>19</v>
      </c>
      <c r="C61" s="81"/>
      <c r="D61" s="81"/>
      <c r="E61" s="81"/>
      <c r="F61" s="81"/>
      <c r="G61" s="81"/>
      <c r="H61" s="55"/>
      <c r="I61" s="426"/>
    </row>
    <row r="62" spans="1:9" s="5" customFormat="1" ht="39" hidden="1" customHeight="1">
      <c r="A62" s="52" t="s">
        <v>36</v>
      </c>
      <c r="B62" s="80" t="s">
        <v>27</v>
      </c>
      <c r="C62" s="81"/>
      <c r="D62" s="81"/>
      <c r="E62" s="81"/>
      <c r="F62" s="81"/>
      <c r="G62" s="81"/>
      <c r="H62" s="55"/>
      <c r="I62" s="89"/>
    </row>
    <row r="63" spans="1:9" s="5" customFormat="1" ht="21.75" hidden="1" customHeight="1">
      <c r="A63" s="83"/>
      <c r="B63" s="53" t="s">
        <v>24</v>
      </c>
      <c r="C63" s="84">
        <f>C64+C65+C66</f>
        <v>0</v>
      </c>
      <c r="D63" s="84">
        <f>D64+D65+D66</f>
        <v>0</v>
      </c>
      <c r="E63" s="84">
        <f>E64+E65+E66</f>
        <v>0</v>
      </c>
      <c r="F63" s="84">
        <f>F64+F65+F66</f>
        <v>0</v>
      </c>
      <c r="G63" s="84">
        <f>G64+G65+G66</f>
        <v>0</v>
      </c>
      <c r="H63" s="54" t="e">
        <f>G63/C63*100</f>
        <v>#DIV/0!</v>
      </c>
      <c r="I63" s="385" t="s">
        <v>37</v>
      </c>
    </row>
    <row r="64" spans="1:9" s="5" customFormat="1" ht="21.75" hidden="1" customHeight="1">
      <c r="A64" s="83"/>
      <c r="B64" s="57" t="s">
        <v>17</v>
      </c>
      <c r="C64" s="58">
        <f t="shared" ref="C64:G66" si="5">C69+C73</f>
        <v>0</v>
      </c>
      <c r="D64" s="58">
        <f t="shared" si="5"/>
        <v>0</v>
      </c>
      <c r="E64" s="58">
        <f t="shared" si="5"/>
        <v>0</v>
      </c>
      <c r="F64" s="58">
        <f t="shared" si="5"/>
        <v>0</v>
      </c>
      <c r="G64" s="58">
        <f t="shared" si="5"/>
        <v>0</v>
      </c>
      <c r="H64" s="58" t="e">
        <f>G64/C64*100</f>
        <v>#DIV/0!</v>
      </c>
      <c r="I64" s="385"/>
    </row>
    <row r="65" spans="1:9" s="5" customFormat="1" ht="21.75" hidden="1" customHeight="1">
      <c r="A65" s="83"/>
      <c r="B65" s="57" t="s">
        <v>18</v>
      </c>
      <c r="C65" s="86">
        <f t="shared" si="5"/>
        <v>0</v>
      </c>
      <c r="D65" s="86">
        <f t="shared" si="5"/>
        <v>0</v>
      </c>
      <c r="E65" s="86">
        <f t="shared" si="5"/>
        <v>0</v>
      </c>
      <c r="F65" s="86">
        <f t="shared" si="5"/>
        <v>0</v>
      </c>
      <c r="G65" s="86">
        <f t="shared" si="5"/>
        <v>0</v>
      </c>
      <c r="H65" s="58">
        <v>0</v>
      </c>
      <c r="I65" s="385"/>
    </row>
    <row r="66" spans="1:9" s="5" customFormat="1" ht="21.75" hidden="1" customHeight="1">
      <c r="A66" s="83"/>
      <c r="B66" s="57" t="s">
        <v>19</v>
      </c>
      <c r="C66" s="86">
        <f t="shared" si="5"/>
        <v>0</v>
      </c>
      <c r="D66" s="86">
        <f t="shared" si="5"/>
        <v>0</v>
      </c>
      <c r="E66" s="86">
        <f t="shared" si="5"/>
        <v>0</v>
      </c>
      <c r="F66" s="86">
        <f t="shared" si="5"/>
        <v>0</v>
      </c>
      <c r="G66" s="86">
        <f t="shared" si="5"/>
        <v>0</v>
      </c>
      <c r="H66" s="58">
        <v>0</v>
      </c>
      <c r="I66" s="385"/>
    </row>
    <row r="67" spans="1:9" s="5" customFormat="1" ht="21.75" hidden="1" customHeight="1">
      <c r="A67" s="83"/>
      <c r="B67" s="70" t="s">
        <v>29</v>
      </c>
      <c r="C67" s="86"/>
      <c r="D67" s="86"/>
      <c r="E67" s="86"/>
      <c r="F67" s="86"/>
      <c r="G67" s="86"/>
      <c r="H67" s="54"/>
      <c r="I67" s="385"/>
    </row>
    <row r="68" spans="1:9" s="5" customFormat="1" ht="21.75" hidden="1" customHeight="1">
      <c r="A68" s="83"/>
      <c r="B68" s="70" t="s">
        <v>38</v>
      </c>
      <c r="C68" s="84">
        <f>C69+C70+C71</f>
        <v>0</v>
      </c>
      <c r="D68" s="84">
        <f>D69+D70+D71</f>
        <v>0</v>
      </c>
      <c r="E68" s="84">
        <f>E69+E70+E71</f>
        <v>0</v>
      </c>
      <c r="F68" s="84">
        <f>F69+F70+F71</f>
        <v>0</v>
      </c>
      <c r="G68" s="84">
        <f>G69+G70+G71</f>
        <v>0</v>
      </c>
      <c r="H68" s="54" t="e">
        <f>G68/C68*100</f>
        <v>#DIV/0!</v>
      </c>
      <c r="I68" s="385"/>
    </row>
    <row r="69" spans="1:9" s="5" customFormat="1" ht="21.75" hidden="1" customHeight="1">
      <c r="A69" s="83"/>
      <c r="B69" s="57" t="s">
        <v>17</v>
      </c>
      <c r="C69" s="90">
        <v>0</v>
      </c>
      <c r="D69" s="90">
        <v>0</v>
      </c>
      <c r="E69" s="86">
        <v>0</v>
      </c>
      <c r="F69" s="86">
        <v>0</v>
      </c>
      <c r="G69" s="86">
        <v>0</v>
      </c>
      <c r="H69" s="58" t="e">
        <f>G69/C69*100</f>
        <v>#DIV/0!</v>
      </c>
      <c r="I69" s="385"/>
    </row>
    <row r="70" spans="1:9" s="5" customFormat="1" ht="21.75" hidden="1" customHeight="1">
      <c r="A70" s="83"/>
      <c r="B70" s="57" t="s">
        <v>18</v>
      </c>
      <c r="C70" s="87">
        <v>0</v>
      </c>
      <c r="D70" s="91">
        <v>0</v>
      </c>
      <c r="E70" s="86">
        <v>0</v>
      </c>
      <c r="F70" s="86">
        <v>0</v>
      </c>
      <c r="G70" s="86">
        <v>0</v>
      </c>
      <c r="H70" s="58">
        <v>0</v>
      </c>
      <c r="I70" s="385"/>
    </row>
    <row r="71" spans="1:9" s="5" customFormat="1" ht="21.75" hidden="1" customHeight="1">
      <c r="A71" s="83"/>
      <c r="B71" s="57" t="s">
        <v>19</v>
      </c>
      <c r="C71" s="86"/>
      <c r="D71" s="86"/>
      <c r="E71" s="86"/>
      <c r="F71" s="86"/>
      <c r="G71" s="86"/>
      <c r="H71" s="54"/>
      <c r="I71" s="385"/>
    </row>
    <row r="72" spans="1:9" s="5" customFormat="1" ht="21.75" hidden="1" customHeight="1">
      <c r="A72" s="83"/>
      <c r="B72" s="88" t="s">
        <v>21</v>
      </c>
      <c r="C72" s="84">
        <f>C73+C74+C75</f>
        <v>0</v>
      </c>
      <c r="D72" s="84">
        <f>D73+D74+D75</f>
        <v>0</v>
      </c>
      <c r="E72" s="84">
        <f>E73+E74+E75</f>
        <v>0</v>
      </c>
      <c r="F72" s="84">
        <f>F73+F74+F75</f>
        <v>0</v>
      </c>
      <c r="G72" s="84">
        <f>G73+G74+G75</f>
        <v>0</v>
      </c>
      <c r="H72" s="54">
        <v>0</v>
      </c>
      <c r="I72" s="385"/>
    </row>
    <row r="73" spans="1:9" s="5" customFormat="1" ht="21.75" hidden="1" customHeight="1">
      <c r="A73" s="83"/>
      <c r="B73" s="57" t="s">
        <v>17</v>
      </c>
      <c r="C73" s="58"/>
      <c r="D73" s="58"/>
      <c r="E73" s="58"/>
      <c r="F73" s="58"/>
      <c r="G73" s="58"/>
      <c r="H73" s="54"/>
      <c r="I73" s="385"/>
    </row>
    <row r="74" spans="1:9" s="5" customFormat="1" ht="21.75" hidden="1" customHeight="1">
      <c r="A74" s="83"/>
      <c r="B74" s="57" t="s">
        <v>18</v>
      </c>
      <c r="C74" s="81"/>
      <c r="D74" s="81"/>
      <c r="E74" s="81"/>
      <c r="F74" s="81"/>
      <c r="G74" s="81"/>
      <c r="H74" s="55"/>
      <c r="I74" s="385"/>
    </row>
    <row r="75" spans="1:9" s="5" customFormat="1" ht="66.75" hidden="1" customHeight="1">
      <c r="A75" s="83"/>
      <c r="B75" s="67" t="s">
        <v>19</v>
      </c>
      <c r="C75" s="81"/>
      <c r="D75" s="81"/>
      <c r="E75" s="81"/>
      <c r="F75" s="81"/>
      <c r="G75" s="81"/>
      <c r="H75" s="55"/>
      <c r="I75" s="385"/>
    </row>
    <row r="76" spans="1:9" s="5" customFormat="1" ht="31.5">
      <c r="A76" s="76" t="s">
        <v>39</v>
      </c>
      <c r="B76" s="77" t="s">
        <v>40</v>
      </c>
      <c r="C76" s="92"/>
      <c r="D76" s="92"/>
      <c r="E76" s="92"/>
      <c r="F76" s="92"/>
      <c r="G76" s="92"/>
      <c r="H76" s="78"/>
      <c r="I76" s="93"/>
    </row>
    <row r="77" spans="1:9" s="5" customFormat="1" ht="15.75">
      <c r="A77" s="83"/>
      <c r="B77" s="80" t="s">
        <v>41</v>
      </c>
      <c r="C77" s="81"/>
      <c r="D77" s="81"/>
      <c r="E77" s="81"/>
      <c r="F77" s="81"/>
      <c r="G77" s="81"/>
      <c r="H77" s="55"/>
      <c r="I77" s="56"/>
    </row>
    <row r="78" spans="1:9" s="5" customFormat="1" ht="33.75" customHeight="1">
      <c r="A78" s="83"/>
      <c r="B78" s="94" t="s">
        <v>42</v>
      </c>
      <c r="C78" s="86"/>
      <c r="D78" s="86"/>
      <c r="E78" s="86"/>
      <c r="F78" s="86"/>
      <c r="G78" s="86"/>
      <c r="H78" s="54"/>
      <c r="I78" s="95"/>
    </row>
    <row r="79" spans="1:9" s="5" customFormat="1" ht="15.75" customHeight="1">
      <c r="A79" s="83"/>
      <c r="B79" s="53" t="s">
        <v>24</v>
      </c>
      <c r="C79" s="54">
        <f>C80+C81+C82</f>
        <v>1501192.8</v>
      </c>
      <c r="D79" s="96">
        <f>D80+D81+D82</f>
        <v>1531174.9</v>
      </c>
      <c r="E79" s="96">
        <f>E80+E81+E82</f>
        <v>0</v>
      </c>
      <c r="F79" s="81">
        <f>F80+F81+F82</f>
        <v>0</v>
      </c>
      <c r="G79" s="96">
        <f>G80+G81+G82</f>
        <v>0</v>
      </c>
      <c r="H79" s="54">
        <f>G79/C79*100</f>
        <v>0</v>
      </c>
      <c r="I79" s="392" t="s">
        <v>43</v>
      </c>
    </row>
    <row r="80" spans="1:9" s="5" customFormat="1" ht="17.25" customHeight="1">
      <c r="A80" s="83"/>
      <c r="B80" s="57" t="s">
        <v>17</v>
      </c>
      <c r="C80" s="86">
        <f>C85+C89</f>
        <v>1501192.8</v>
      </c>
      <c r="D80" s="81">
        <f>D85+D89</f>
        <v>1531174.9</v>
      </c>
      <c r="E80" s="81">
        <f>E85+E89</f>
        <v>0</v>
      </c>
      <c r="F80" s="81">
        <f>F85+F89</f>
        <v>0</v>
      </c>
      <c r="G80" s="81">
        <f>G85+G89</f>
        <v>0</v>
      </c>
      <c r="H80" s="58">
        <f>G80/C80*100</f>
        <v>0</v>
      </c>
      <c r="I80" s="393"/>
    </row>
    <row r="81" spans="1:9" s="5" customFormat="1" ht="15" customHeight="1">
      <c r="A81" s="83"/>
      <c r="B81" s="57" t="s">
        <v>18</v>
      </c>
      <c r="C81" s="86"/>
      <c r="D81" s="81"/>
      <c r="E81" s="81"/>
      <c r="F81" s="81"/>
      <c r="G81" s="81"/>
      <c r="H81" s="81"/>
      <c r="I81" s="393"/>
    </row>
    <row r="82" spans="1:9" s="5" customFormat="1" ht="15" customHeight="1">
      <c r="A82" s="83"/>
      <c r="B82" s="57" t="s">
        <v>19</v>
      </c>
      <c r="C82" s="86"/>
      <c r="D82" s="81"/>
      <c r="E82" s="81"/>
      <c r="F82" s="81"/>
      <c r="G82" s="81"/>
      <c r="H82" s="81"/>
      <c r="I82" s="393"/>
    </row>
    <row r="83" spans="1:9" s="5" customFormat="1" ht="15.75">
      <c r="A83" s="83"/>
      <c r="B83" s="70" t="s">
        <v>29</v>
      </c>
      <c r="C83" s="86"/>
      <c r="D83" s="81"/>
      <c r="E83" s="81"/>
      <c r="F83" s="81"/>
      <c r="G83" s="81"/>
      <c r="H83" s="81"/>
      <c r="I83" s="393"/>
    </row>
    <row r="84" spans="1:9" s="5" customFormat="1" ht="15.75">
      <c r="A84" s="83"/>
      <c r="B84" s="70" t="s">
        <v>20</v>
      </c>
      <c r="C84" s="54">
        <f>C85+C86+C87</f>
        <v>1501192.8</v>
      </c>
      <c r="D84" s="96">
        <f>D85+D86+D87</f>
        <v>1531174.9</v>
      </c>
      <c r="E84" s="96">
        <f>E85+E86+E87</f>
        <v>0</v>
      </c>
      <c r="F84" s="96">
        <f>F85+F86+F87</f>
        <v>0</v>
      </c>
      <c r="G84" s="96">
        <f>G85+G86+G87</f>
        <v>0</v>
      </c>
      <c r="H84" s="54">
        <f>G84/C84*100</f>
        <v>0</v>
      </c>
      <c r="I84" s="393"/>
    </row>
    <row r="85" spans="1:9" s="5" customFormat="1" ht="15" customHeight="1">
      <c r="A85" s="83"/>
      <c r="B85" s="57" t="s">
        <v>17</v>
      </c>
      <c r="C85" s="86">
        <v>1501192.8</v>
      </c>
      <c r="D85" s="81">
        <v>1531174.9</v>
      </c>
      <c r="E85" s="81">
        <v>0</v>
      </c>
      <c r="F85" s="81">
        <v>0</v>
      </c>
      <c r="G85" s="81">
        <v>0</v>
      </c>
      <c r="H85" s="58">
        <f>G85/C85*100</f>
        <v>0</v>
      </c>
      <c r="I85" s="393"/>
    </row>
    <row r="86" spans="1:9" s="5" customFormat="1" ht="15" customHeight="1">
      <c r="A86" s="83"/>
      <c r="B86" s="57" t="s">
        <v>18</v>
      </c>
      <c r="C86" s="86"/>
      <c r="D86" s="81"/>
      <c r="E86" s="81"/>
      <c r="F86" s="81"/>
      <c r="G86" s="81"/>
      <c r="H86" s="81"/>
      <c r="I86" s="395"/>
    </row>
    <row r="87" spans="1:9" s="5" customFormat="1" ht="152.25" customHeight="1">
      <c r="A87" s="83"/>
      <c r="B87" s="57" t="s">
        <v>19</v>
      </c>
      <c r="C87" s="86"/>
      <c r="D87" s="81"/>
      <c r="E87" s="81"/>
      <c r="F87" s="81"/>
      <c r="G87" s="81"/>
      <c r="H87" s="81"/>
      <c r="I87" s="396"/>
    </row>
    <row r="88" spans="1:9" s="5" customFormat="1" ht="15" hidden="1" customHeight="1">
      <c r="A88" s="83"/>
      <c r="B88" s="88" t="s">
        <v>21</v>
      </c>
      <c r="C88" s="86"/>
      <c r="D88" s="81"/>
      <c r="E88" s="81"/>
      <c r="F88" s="81"/>
      <c r="G88" s="81"/>
      <c r="H88" s="81"/>
      <c r="I88" s="97"/>
    </row>
    <row r="89" spans="1:9" s="5" customFormat="1" ht="15" hidden="1" customHeight="1">
      <c r="A89" s="83"/>
      <c r="B89" s="57" t="s">
        <v>17</v>
      </c>
      <c r="C89" s="81"/>
      <c r="D89" s="81"/>
      <c r="E89" s="81"/>
      <c r="F89" s="81"/>
      <c r="G89" s="81"/>
      <c r="H89" s="81"/>
      <c r="I89" s="97"/>
    </row>
    <row r="90" spans="1:9" s="5" customFormat="1" ht="15.6" hidden="1" customHeight="1">
      <c r="A90" s="83"/>
      <c r="B90" s="57" t="s">
        <v>18</v>
      </c>
      <c r="C90" s="81"/>
      <c r="D90" s="81"/>
      <c r="E90" s="81"/>
      <c r="F90" s="81"/>
      <c r="G90" s="81"/>
      <c r="H90" s="81"/>
      <c r="I90" s="97"/>
    </row>
    <row r="91" spans="1:9" s="5" customFormat="1" ht="13.9" hidden="1" customHeight="1">
      <c r="A91" s="98"/>
      <c r="B91" s="57" t="s">
        <v>19</v>
      </c>
      <c r="C91" s="81"/>
      <c r="D91" s="81"/>
      <c r="E91" s="81"/>
      <c r="F91" s="81"/>
      <c r="G91" s="81"/>
      <c r="H91" s="55"/>
      <c r="I91" s="95"/>
    </row>
    <row r="92" spans="1:9" s="5" customFormat="1" ht="18.75" customHeight="1">
      <c r="A92" s="76" t="s">
        <v>44</v>
      </c>
      <c r="B92" s="99" t="s">
        <v>45</v>
      </c>
      <c r="C92" s="86"/>
      <c r="D92" s="86"/>
      <c r="E92" s="86"/>
      <c r="F92" s="86"/>
      <c r="G92" s="86"/>
      <c r="H92" s="55"/>
      <c r="I92" s="100"/>
    </row>
    <row r="93" spans="1:9" s="5" customFormat="1" ht="35.25" customHeight="1">
      <c r="A93" s="83"/>
      <c r="B93" s="101" t="s">
        <v>46</v>
      </c>
      <c r="C93" s="81"/>
      <c r="D93" s="81"/>
      <c r="E93" s="81"/>
      <c r="F93" s="81"/>
      <c r="G93" s="81"/>
      <c r="H93" s="55"/>
      <c r="I93" s="100"/>
    </row>
    <row r="94" spans="1:9" s="5" customFormat="1" ht="15" customHeight="1">
      <c r="A94" s="83"/>
      <c r="B94" s="53" t="s">
        <v>24</v>
      </c>
      <c r="C94" s="54">
        <f t="shared" ref="C94:G95" si="6">C99+C103</f>
        <v>19531.900000000001</v>
      </c>
      <c r="D94" s="54">
        <f t="shared" si="6"/>
        <v>19531.900000000001</v>
      </c>
      <c r="E94" s="54">
        <f t="shared" si="6"/>
        <v>15072.9</v>
      </c>
      <c r="F94" s="54">
        <f t="shared" si="6"/>
        <v>12741.7</v>
      </c>
      <c r="G94" s="54">
        <f t="shared" si="6"/>
        <v>15072.9</v>
      </c>
      <c r="H94" s="54">
        <f>G94/C94*100</f>
        <v>77.170679759777585</v>
      </c>
      <c r="I94" s="385" t="s">
        <v>47</v>
      </c>
    </row>
    <row r="95" spans="1:9" s="5" customFormat="1" ht="15" customHeight="1">
      <c r="A95" s="83"/>
      <c r="B95" s="57" t="s">
        <v>17</v>
      </c>
      <c r="C95" s="86">
        <f t="shared" si="6"/>
        <v>19531.900000000001</v>
      </c>
      <c r="D95" s="86">
        <f t="shared" si="6"/>
        <v>19531.900000000001</v>
      </c>
      <c r="E95" s="86">
        <f t="shared" si="6"/>
        <v>15072.9</v>
      </c>
      <c r="F95" s="86">
        <f t="shared" si="6"/>
        <v>12741.7</v>
      </c>
      <c r="G95" s="86">
        <f t="shared" si="6"/>
        <v>15072.9</v>
      </c>
      <c r="H95" s="58">
        <f>G95/C95*100</f>
        <v>77.170679759777585</v>
      </c>
      <c r="I95" s="386"/>
    </row>
    <row r="96" spans="1:9" s="5" customFormat="1" ht="15" customHeight="1">
      <c r="A96" s="83"/>
      <c r="B96" s="57" t="s">
        <v>18</v>
      </c>
      <c r="C96" s="86"/>
      <c r="D96" s="86"/>
      <c r="E96" s="86"/>
      <c r="F96" s="86"/>
      <c r="G96" s="86"/>
      <c r="H96" s="58"/>
      <c r="I96" s="386"/>
    </row>
    <row r="97" spans="1:9" s="5" customFormat="1" ht="15" customHeight="1">
      <c r="A97" s="83"/>
      <c r="B97" s="57" t="s">
        <v>19</v>
      </c>
      <c r="C97" s="86"/>
      <c r="D97" s="86"/>
      <c r="E97" s="86"/>
      <c r="F97" s="86"/>
      <c r="G97" s="86"/>
      <c r="H97" s="58"/>
      <c r="I97" s="386"/>
    </row>
    <row r="98" spans="1:9" s="5" customFormat="1" ht="15" customHeight="1">
      <c r="A98" s="83"/>
      <c r="B98" s="70" t="s">
        <v>29</v>
      </c>
      <c r="C98" s="86"/>
      <c r="D98" s="86"/>
      <c r="E98" s="86"/>
      <c r="F98" s="86"/>
      <c r="G98" s="86"/>
      <c r="H98" s="54"/>
      <c r="I98" s="386"/>
    </row>
    <row r="99" spans="1:9" s="5" customFormat="1" ht="15" customHeight="1">
      <c r="A99" s="83"/>
      <c r="B99" s="70" t="s">
        <v>38</v>
      </c>
      <c r="C99" s="54">
        <f>C100+C101+C102</f>
        <v>19531.900000000001</v>
      </c>
      <c r="D99" s="54">
        <f>D100+D101+D102</f>
        <v>19531.900000000001</v>
      </c>
      <c r="E99" s="54">
        <f>E100+E101+E102</f>
        <v>15072.9</v>
      </c>
      <c r="F99" s="54">
        <f>F100+F101+F102</f>
        <v>12741.7</v>
      </c>
      <c r="G99" s="54">
        <f>G100+G101+G102</f>
        <v>15072.9</v>
      </c>
      <c r="H99" s="54">
        <f>G99/C99*100</f>
        <v>77.170679759777585</v>
      </c>
      <c r="I99" s="386"/>
    </row>
    <row r="100" spans="1:9" s="5" customFormat="1" ht="15" customHeight="1">
      <c r="A100" s="83"/>
      <c r="B100" s="57" t="s">
        <v>17</v>
      </c>
      <c r="C100" s="86">
        <v>19531.900000000001</v>
      </c>
      <c r="D100" s="86">
        <v>19531.900000000001</v>
      </c>
      <c r="E100" s="86">
        <v>15072.9</v>
      </c>
      <c r="F100" s="86">
        <v>12741.7</v>
      </c>
      <c r="G100" s="86">
        <v>15072.9</v>
      </c>
      <c r="H100" s="58">
        <f>G100/C100*100</f>
        <v>77.170679759777585</v>
      </c>
      <c r="I100" s="386"/>
    </row>
    <row r="101" spans="1:9" s="5" customFormat="1" ht="15" customHeight="1">
      <c r="A101" s="83"/>
      <c r="B101" s="57" t="s">
        <v>18</v>
      </c>
      <c r="C101" s="86"/>
      <c r="D101" s="86"/>
      <c r="E101" s="86"/>
      <c r="F101" s="86"/>
      <c r="G101" s="86"/>
      <c r="H101" s="54"/>
      <c r="I101" s="386"/>
    </row>
    <row r="102" spans="1:9" s="5" customFormat="1" ht="15" customHeight="1">
      <c r="A102" s="83"/>
      <c r="B102" s="67" t="s">
        <v>19</v>
      </c>
      <c r="C102" s="86"/>
      <c r="D102" s="86"/>
      <c r="E102" s="86"/>
      <c r="F102" s="86"/>
      <c r="G102" s="86"/>
      <c r="H102" s="54"/>
      <c r="I102" s="386"/>
    </row>
    <row r="103" spans="1:9" s="5" customFormat="1" ht="15" customHeight="1">
      <c r="A103" s="83"/>
      <c r="B103" s="88" t="s">
        <v>21</v>
      </c>
      <c r="C103" s="54">
        <f>C104+C105+C106</f>
        <v>0</v>
      </c>
      <c r="D103" s="54">
        <f>D104+D105+D106</f>
        <v>0</v>
      </c>
      <c r="E103" s="54">
        <f>E104+E105+E106</f>
        <v>0</v>
      </c>
      <c r="F103" s="54">
        <f>F104+F105+F106</f>
        <v>0</v>
      </c>
      <c r="G103" s="54">
        <f>G104+G105+G106</f>
        <v>0</v>
      </c>
      <c r="H103" s="54">
        <v>0</v>
      </c>
      <c r="I103" s="386"/>
    </row>
    <row r="104" spans="1:9" s="5" customFormat="1" ht="15" customHeight="1">
      <c r="A104" s="83"/>
      <c r="B104" s="57" t="s">
        <v>17</v>
      </c>
      <c r="C104" s="86"/>
      <c r="D104" s="86"/>
      <c r="E104" s="86"/>
      <c r="F104" s="86"/>
      <c r="G104" s="86"/>
      <c r="H104" s="54"/>
      <c r="I104" s="386"/>
    </row>
    <row r="105" spans="1:9" s="5" customFormat="1" ht="15" customHeight="1">
      <c r="A105" s="83"/>
      <c r="B105" s="57" t="s">
        <v>18</v>
      </c>
      <c r="C105" s="81"/>
      <c r="D105" s="81"/>
      <c r="E105" s="81"/>
      <c r="F105" s="81"/>
      <c r="G105" s="81"/>
      <c r="H105" s="55"/>
      <c r="I105" s="386"/>
    </row>
    <row r="106" spans="1:9" s="5" customFormat="1" ht="192.75" customHeight="1">
      <c r="A106" s="83"/>
      <c r="B106" s="67" t="s">
        <v>19</v>
      </c>
      <c r="C106" s="81"/>
      <c r="D106" s="81"/>
      <c r="E106" s="81"/>
      <c r="F106" s="81"/>
      <c r="G106" s="81"/>
      <c r="H106" s="55"/>
      <c r="I106" s="386"/>
    </row>
    <row r="107" spans="1:9" s="5" customFormat="1" ht="57" customHeight="1">
      <c r="A107" s="60" t="s">
        <v>48</v>
      </c>
      <c r="B107" s="102" t="s">
        <v>49</v>
      </c>
      <c r="C107" s="103">
        <f>C109</f>
        <v>6777</v>
      </c>
      <c r="D107" s="103">
        <f>D109</f>
        <v>6777</v>
      </c>
      <c r="E107" s="103">
        <f>E109</f>
        <v>6777</v>
      </c>
      <c r="F107" s="103">
        <f>F109</f>
        <v>0</v>
      </c>
      <c r="G107" s="103">
        <f>G109</f>
        <v>0</v>
      </c>
      <c r="H107" s="62">
        <f>G107/C107*100</f>
        <v>0</v>
      </c>
      <c r="I107" s="104"/>
    </row>
    <row r="108" spans="1:9" s="5" customFormat="1" ht="47.25" customHeight="1">
      <c r="A108" s="83"/>
      <c r="B108" s="105" t="s">
        <v>50</v>
      </c>
      <c r="C108" s="81"/>
      <c r="D108" s="81"/>
      <c r="E108" s="81"/>
      <c r="F108" s="81"/>
      <c r="G108" s="81"/>
      <c r="H108" s="55"/>
      <c r="I108" s="419" t="s">
        <v>51</v>
      </c>
    </row>
    <row r="109" spans="1:9" s="5" customFormat="1" ht="15.6" customHeight="1">
      <c r="A109" s="83"/>
      <c r="B109" s="53" t="s">
        <v>24</v>
      </c>
      <c r="C109" s="54">
        <f t="shared" ref="C109:G110" si="7">C114+C118</f>
        <v>6777</v>
      </c>
      <c r="D109" s="54">
        <f t="shared" si="7"/>
        <v>6777</v>
      </c>
      <c r="E109" s="54">
        <f t="shared" si="7"/>
        <v>6777</v>
      </c>
      <c r="F109" s="54">
        <f t="shared" si="7"/>
        <v>0</v>
      </c>
      <c r="G109" s="54">
        <f t="shared" si="7"/>
        <v>0</v>
      </c>
      <c r="H109" s="54">
        <f>G109/C109*100</f>
        <v>0</v>
      </c>
      <c r="I109" s="431"/>
    </row>
    <row r="110" spans="1:9" s="5" customFormat="1" ht="15.6" customHeight="1">
      <c r="A110" s="83"/>
      <c r="B110" s="57" t="s">
        <v>17</v>
      </c>
      <c r="C110" s="86">
        <f t="shared" si="7"/>
        <v>6777</v>
      </c>
      <c r="D110" s="86">
        <f t="shared" si="7"/>
        <v>6777</v>
      </c>
      <c r="E110" s="86">
        <f t="shared" si="7"/>
        <v>6777</v>
      </c>
      <c r="F110" s="86">
        <f t="shared" si="7"/>
        <v>0</v>
      </c>
      <c r="G110" s="86">
        <f t="shared" si="7"/>
        <v>0</v>
      </c>
      <c r="H110" s="58">
        <f>G110/C110*100</f>
        <v>0</v>
      </c>
      <c r="I110" s="431"/>
    </row>
    <row r="111" spans="1:9" s="5" customFormat="1" ht="15.6" customHeight="1">
      <c r="A111" s="83"/>
      <c r="B111" s="57" t="s">
        <v>18</v>
      </c>
      <c r="C111" s="86"/>
      <c r="D111" s="86"/>
      <c r="E111" s="86"/>
      <c r="F111" s="86"/>
      <c r="G111" s="86"/>
      <c r="H111" s="58"/>
      <c r="I111" s="431"/>
    </row>
    <row r="112" spans="1:9" s="5" customFormat="1" ht="15.6" customHeight="1">
      <c r="A112" s="83"/>
      <c r="B112" s="57" t="s">
        <v>19</v>
      </c>
      <c r="C112" s="86"/>
      <c r="D112" s="86"/>
      <c r="E112" s="86"/>
      <c r="F112" s="86"/>
      <c r="G112" s="86"/>
      <c r="H112" s="58"/>
      <c r="I112" s="431"/>
    </row>
    <row r="113" spans="1:9" s="5" customFormat="1" ht="15.6" customHeight="1">
      <c r="A113" s="83"/>
      <c r="B113" s="70" t="s">
        <v>29</v>
      </c>
      <c r="C113" s="86"/>
      <c r="D113" s="86"/>
      <c r="E113" s="86"/>
      <c r="F113" s="86"/>
      <c r="G113" s="86"/>
      <c r="H113" s="54"/>
      <c r="I113" s="431"/>
    </row>
    <row r="114" spans="1:9" s="5" customFormat="1" ht="15.6" customHeight="1">
      <c r="A114" s="83"/>
      <c r="B114" s="70" t="s">
        <v>52</v>
      </c>
      <c r="C114" s="54">
        <f>C115+C116+C117</f>
        <v>6777</v>
      </c>
      <c r="D114" s="54">
        <f>D115+D116+D117</f>
        <v>6777</v>
      </c>
      <c r="E114" s="54">
        <f>E115+E116+E117</f>
        <v>6777</v>
      </c>
      <c r="F114" s="54">
        <f>F115+F116+F117</f>
        <v>0</v>
      </c>
      <c r="G114" s="54">
        <f>G115+G116+G117</f>
        <v>0</v>
      </c>
      <c r="H114" s="54">
        <f>G114/C114*100</f>
        <v>0</v>
      </c>
      <c r="I114" s="431"/>
    </row>
    <row r="115" spans="1:9" s="5" customFormat="1" ht="15.6" customHeight="1">
      <c r="A115" s="83"/>
      <c r="B115" s="57" t="s">
        <v>17</v>
      </c>
      <c r="C115" s="86">
        <v>6777</v>
      </c>
      <c r="D115" s="86">
        <v>6777</v>
      </c>
      <c r="E115" s="86">
        <v>6777</v>
      </c>
      <c r="F115" s="86">
        <v>0</v>
      </c>
      <c r="G115" s="86">
        <v>0</v>
      </c>
      <c r="H115" s="58">
        <f>G115/C115*100</f>
        <v>0</v>
      </c>
      <c r="I115" s="431"/>
    </row>
    <row r="116" spans="1:9" s="5" customFormat="1" ht="15.6" customHeight="1">
      <c r="A116" s="83"/>
      <c r="B116" s="57" t="s">
        <v>18</v>
      </c>
      <c r="C116" s="86"/>
      <c r="D116" s="86"/>
      <c r="E116" s="86"/>
      <c r="F116" s="86"/>
      <c r="G116" s="86"/>
      <c r="H116" s="54"/>
      <c r="I116" s="432"/>
    </row>
    <row r="117" spans="1:9" s="5" customFormat="1" ht="15.6" hidden="1" customHeight="1">
      <c r="A117" s="83"/>
      <c r="B117" s="67"/>
      <c r="C117" s="81"/>
      <c r="D117" s="81"/>
      <c r="E117" s="81"/>
      <c r="F117" s="81"/>
      <c r="G117" s="81"/>
      <c r="H117" s="55"/>
      <c r="I117" s="106"/>
    </row>
    <row r="118" spans="1:9" s="5" customFormat="1" ht="15.6" hidden="1" customHeight="1">
      <c r="A118" s="83"/>
      <c r="B118" s="67"/>
      <c r="C118" s="81"/>
      <c r="D118" s="81"/>
      <c r="E118" s="81"/>
      <c r="F118" s="81"/>
      <c r="G118" s="81"/>
      <c r="H118" s="55"/>
      <c r="I118" s="106"/>
    </row>
    <row r="119" spans="1:9" s="5" customFormat="1" ht="15.6" hidden="1" customHeight="1">
      <c r="A119" s="83"/>
      <c r="B119" s="67"/>
      <c r="C119" s="81"/>
      <c r="D119" s="81"/>
      <c r="E119" s="81"/>
      <c r="F119" s="81"/>
      <c r="G119" s="81"/>
      <c r="H119" s="55"/>
      <c r="I119" s="106"/>
    </row>
    <row r="120" spans="1:9" s="5" customFormat="1" ht="15.6" hidden="1" customHeight="1">
      <c r="A120" s="83"/>
      <c r="B120" s="67"/>
      <c r="C120" s="81"/>
      <c r="D120" s="81"/>
      <c r="E120" s="81"/>
      <c r="F120" s="81"/>
      <c r="G120" s="81"/>
      <c r="H120" s="55"/>
      <c r="I120" s="106"/>
    </row>
    <row r="121" spans="1:9" s="5" customFormat="1" ht="15.6" hidden="1" customHeight="1">
      <c r="A121" s="83"/>
      <c r="B121" s="67"/>
      <c r="C121" s="81"/>
      <c r="D121" s="81"/>
      <c r="E121" s="81"/>
      <c r="F121" s="81"/>
      <c r="G121" s="81"/>
      <c r="H121" s="55"/>
      <c r="I121" s="106"/>
    </row>
    <row r="122" spans="1:9" s="5" customFormat="1" ht="34.5" hidden="1" customHeight="1">
      <c r="A122" s="107" t="s">
        <v>53</v>
      </c>
      <c r="B122" s="108" t="s">
        <v>54</v>
      </c>
      <c r="C122" s="109">
        <f>C124+C138</f>
        <v>0</v>
      </c>
      <c r="D122" s="109">
        <f>D124+D138</f>
        <v>0</v>
      </c>
      <c r="E122" s="109">
        <f>E124+E138</f>
        <v>0</v>
      </c>
      <c r="F122" s="109">
        <f>F124+F138</f>
        <v>0</v>
      </c>
      <c r="G122" s="109">
        <f>G124+G138</f>
        <v>0</v>
      </c>
      <c r="H122" s="62" t="e">
        <f>G122/C122*100</f>
        <v>#DIV/0!</v>
      </c>
      <c r="I122" s="110"/>
    </row>
    <row r="123" spans="1:9" s="5" customFormat="1" ht="66" hidden="1" customHeight="1">
      <c r="A123" s="76" t="s">
        <v>55</v>
      </c>
      <c r="B123" s="111" t="s">
        <v>56</v>
      </c>
      <c r="C123" s="112" t="s">
        <v>57</v>
      </c>
      <c r="D123" s="112"/>
      <c r="E123" s="112" t="s">
        <v>57</v>
      </c>
      <c r="F123" s="112" t="s">
        <v>57</v>
      </c>
      <c r="G123" s="112" t="s">
        <v>57</v>
      </c>
      <c r="H123" s="78"/>
      <c r="I123" s="113"/>
    </row>
    <row r="124" spans="1:9" s="5" customFormat="1" ht="17.25" hidden="1" customHeight="1">
      <c r="A124" s="98"/>
      <c r="B124" s="53" t="s">
        <v>24</v>
      </c>
      <c r="C124" s="84">
        <f>C125+C126+C127</f>
        <v>0</v>
      </c>
      <c r="D124" s="84">
        <f>D125+D126+D127</f>
        <v>0</v>
      </c>
      <c r="E124" s="84">
        <f>E125+E126+E127</f>
        <v>0</v>
      </c>
      <c r="F124" s="84">
        <f>F125+F126+F127</f>
        <v>0</v>
      </c>
      <c r="G124" s="84">
        <f>G125+G126+G127</f>
        <v>0</v>
      </c>
      <c r="H124" s="54" t="e">
        <f>G124/C124*100</f>
        <v>#DIV/0!</v>
      </c>
      <c r="I124" s="426" t="s">
        <v>58</v>
      </c>
    </row>
    <row r="125" spans="1:9" s="5" customFormat="1" ht="17.25" hidden="1" customHeight="1">
      <c r="A125" s="98"/>
      <c r="B125" s="57" t="s">
        <v>17</v>
      </c>
      <c r="C125" s="86">
        <f t="shared" ref="C125:G126" si="8">C130+C134</f>
        <v>0</v>
      </c>
      <c r="D125" s="86">
        <f t="shared" si="8"/>
        <v>0</v>
      </c>
      <c r="E125" s="86">
        <f t="shared" si="8"/>
        <v>0</v>
      </c>
      <c r="F125" s="86">
        <f t="shared" si="8"/>
        <v>0</v>
      </c>
      <c r="G125" s="86">
        <f t="shared" si="8"/>
        <v>0</v>
      </c>
      <c r="H125" s="58" t="e">
        <f>G125/C125*100</f>
        <v>#DIV/0!</v>
      </c>
      <c r="I125" s="427"/>
    </row>
    <row r="126" spans="1:9" s="5" customFormat="1" ht="17.25" hidden="1" customHeight="1">
      <c r="A126" s="98"/>
      <c r="B126" s="57" t="s">
        <v>18</v>
      </c>
      <c r="C126" s="86">
        <f t="shared" si="8"/>
        <v>0</v>
      </c>
      <c r="D126" s="86">
        <f t="shared" si="8"/>
        <v>0</v>
      </c>
      <c r="E126" s="86">
        <f t="shared" si="8"/>
        <v>0</v>
      </c>
      <c r="F126" s="86">
        <f t="shared" si="8"/>
        <v>0</v>
      </c>
      <c r="G126" s="86">
        <f t="shared" si="8"/>
        <v>0</v>
      </c>
      <c r="H126" s="58">
        <v>0</v>
      </c>
      <c r="I126" s="427"/>
    </row>
    <row r="127" spans="1:9" s="5" customFormat="1" ht="17.25" hidden="1" customHeight="1">
      <c r="A127" s="98"/>
      <c r="B127" s="57" t="s">
        <v>19</v>
      </c>
      <c r="C127" s="86">
        <f>C132+C150</f>
        <v>0</v>
      </c>
      <c r="D127" s="86">
        <f>D132+D150</f>
        <v>0</v>
      </c>
      <c r="E127" s="86">
        <f>E132+E150</f>
        <v>0</v>
      </c>
      <c r="F127" s="86">
        <f>F132+F150</f>
        <v>0</v>
      </c>
      <c r="G127" s="86">
        <f>G132+G150</f>
        <v>0</v>
      </c>
      <c r="H127" s="58">
        <v>0</v>
      </c>
      <c r="I127" s="114"/>
    </row>
    <row r="128" spans="1:9" s="5" customFormat="1" ht="17.25" hidden="1" customHeight="1">
      <c r="A128" s="98"/>
      <c r="B128" s="70" t="s">
        <v>29</v>
      </c>
      <c r="C128" s="86"/>
      <c r="D128" s="86"/>
      <c r="E128" s="86"/>
      <c r="F128" s="86"/>
      <c r="G128" s="86"/>
      <c r="H128" s="54"/>
      <c r="I128" s="114"/>
    </row>
    <row r="129" spans="1:9" s="5" customFormat="1" ht="17.25" hidden="1" customHeight="1">
      <c r="A129" s="98"/>
      <c r="B129" s="70" t="s">
        <v>59</v>
      </c>
      <c r="C129" s="84">
        <f>C130+C131+C132</f>
        <v>0</v>
      </c>
      <c r="D129" s="84">
        <f>D130+D131+D132</f>
        <v>0</v>
      </c>
      <c r="E129" s="84">
        <f>E130+E131+E132</f>
        <v>0</v>
      </c>
      <c r="F129" s="84">
        <f>F130+F131+F132</f>
        <v>0</v>
      </c>
      <c r="G129" s="84">
        <f>G130+G131+G132</f>
        <v>0</v>
      </c>
      <c r="H129" s="54" t="e">
        <f>G129/C129*100</f>
        <v>#DIV/0!</v>
      </c>
      <c r="I129" s="56"/>
    </row>
    <row r="130" spans="1:9" s="5" customFormat="1" ht="17.25" hidden="1" customHeight="1">
      <c r="A130" s="98"/>
      <c r="B130" s="57" t="s">
        <v>17</v>
      </c>
      <c r="C130" s="86">
        <v>0</v>
      </c>
      <c r="D130" s="86">
        <v>0</v>
      </c>
      <c r="E130" s="58">
        <v>0</v>
      </c>
      <c r="F130" s="58">
        <v>0</v>
      </c>
      <c r="G130" s="58">
        <v>0</v>
      </c>
      <c r="H130" s="58" t="e">
        <f>G130/C130*100</f>
        <v>#DIV/0!</v>
      </c>
      <c r="I130" s="56"/>
    </row>
    <row r="131" spans="1:9" s="5" customFormat="1" ht="17.25" hidden="1" customHeight="1">
      <c r="A131" s="98"/>
      <c r="B131" s="57" t="s">
        <v>18</v>
      </c>
      <c r="C131" s="86"/>
      <c r="D131" s="86"/>
      <c r="E131" s="86"/>
      <c r="F131" s="86"/>
      <c r="G131" s="86"/>
      <c r="H131" s="54"/>
      <c r="I131" s="56"/>
    </row>
    <row r="132" spans="1:9" s="5" customFormat="1" ht="17.25" hidden="1" customHeight="1">
      <c r="A132" s="98"/>
      <c r="B132" s="57" t="s">
        <v>19</v>
      </c>
      <c r="C132" s="86"/>
      <c r="D132" s="86"/>
      <c r="E132" s="86"/>
      <c r="F132" s="86"/>
      <c r="G132" s="86"/>
      <c r="H132" s="54"/>
      <c r="I132" s="56"/>
    </row>
    <row r="133" spans="1:9" s="5" customFormat="1" ht="18" hidden="1" customHeight="1">
      <c r="A133" s="98"/>
      <c r="B133" s="88" t="s">
        <v>60</v>
      </c>
      <c r="C133" s="84">
        <f>C134+C135+C150</f>
        <v>0</v>
      </c>
      <c r="D133" s="84">
        <f>D134+D135+D150</f>
        <v>0</v>
      </c>
      <c r="E133" s="84">
        <f>E134+E135+E150</f>
        <v>0</v>
      </c>
      <c r="F133" s="84">
        <f>F134+F135+F150</f>
        <v>0</v>
      </c>
      <c r="G133" s="84">
        <f>G134+G135+G150</f>
        <v>0</v>
      </c>
      <c r="H133" s="54">
        <v>0</v>
      </c>
      <c r="I133" s="56"/>
    </row>
    <row r="134" spans="1:9" s="5" customFormat="1" ht="17.25" hidden="1" customHeight="1">
      <c r="A134" s="98"/>
      <c r="B134" s="57" t="s">
        <v>17</v>
      </c>
      <c r="C134" s="86"/>
      <c r="D134" s="86"/>
      <c r="E134" s="86"/>
      <c r="F134" s="86"/>
      <c r="G134" s="86"/>
      <c r="H134" s="54"/>
      <c r="I134" s="56"/>
    </row>
    <row r="135" spans="1:9" s="5" customFormat="1" ht="17.25" hidden="1" customHeight="1">
      <c r="A135" s="98"/>
      <c r="B135" s="57" t="s">
        <v>18</v>
      </c>
      <c r="C135" s="81"/>
      <c r="D135" s="81"/>
      <c r="E135" s="81"/>
      <c r="F135" s="81"/>
      <c r="G135" s="81"/>
      <c r="H135" s="55"/>
      <c r="I135" s="56"/>
    </row>
    <row r="136" spans="1:9" s="5" customFormat="1" ht="17.25" hidden="1" customHeight="1">
      <c r="A136" s="98"/>
      <c r="B136" s="57" t="s">
        <v>19</v>
      </c>
      <c r="C136" s="81"/>
      <c r="D136" s="81"/>
      <c r="E136" s="81"/>
      <c r="F136" s="81"/>
      <c r="G136" s="81"/>
      <c r="H136" s="55"/>
      <c r="I136" s="56"/>
    </row>
    <row r="137" spans="1:9" s="5" customFormat="1" ht="35.25" hidden="1" customHeight="1">
      <c r="A137" s="76" t="s">
        <v>61</v>
      </c>
      <c r="B137" s="111" t="s">
        <v>62</v>
      </c>
      <c r="C137" s="112" t="s">
        <v>57</v>
      </c>
      <c r="D137" s="112"/>
      <c r="E137" s="112" t="s">
        <v>57</v>
      </c>
      <c r="F137" s="112" t="s">
        <v>57</v>
      </c>
      <c r="G137" s="112" t="s">
        <v>57</v>
      </c>
      <c r="H137" s="78"/>
      <c r="I137" s="93"/>
    </row>
    <row r="138" spans="1:9" s="5" customFormat="1" ht="49.5" hidden="1" customHeight="1">
      <c r="A138" s="98"/>
      <c r="B138" s="53" t="s">
        <v>24</v>
      </c>
      <c r="C138" s="84">
        <f>C139+C140+C141</f>
        <v>0</v>
      </c>
      <c r="D138" s="84">
        <f>D139+D140+D141</f>
        <v>0</v>
      </c>
      <c r="E138" s="84">
        <f>E139+E140+E141</f>
        <v>0</v>
      </c>
      <c r="F138" s="84">
        <f>F139+F140+F141</f>
        <v>0</v>
      </c>
      <c r="G138" s="84">
        <f>G139+G140+G141</f>
        <v>0</v>
      </c>
      <c r="H138" s="54" t="e">
        <f>G138/C138*100</f>
        <v>#DIV/0!</v>
      </c>
      <c r="I138" s="115" t="s">
        <v>63</v>
      </c>
    </row>
    <row r="139" spans="1:9" s="5" customFormat="1" ht="36" hidden="1" customHeight="1">
      <c r="A139" s="98"/>
      <c r="B139" s="57" t="s">
        <v>17</v>
      </c>
      <c r="C139" s="86">
        <f t="shared" ref="C139:G140" si="9">C144+C148</f>
        <v>0</v>
      </c>
      <c r="D139" s="86">
        <f t="shared" si="9"/>
        <v>0</v>
      </c>
      <c r="E139" s="86">
        <f t="shared" si="9"/>
        <v>0</v>
      </c>
      <c r="F139" s="86">
        <f t="shared" si="9"/>
        <v>0</v>
      </c>
      <c r="G139" s="86">
        <f t="shared" si="9"/>
        <v>0</v>
      </c>
      <c r="H139" s="58" t="e">
        <f>G139/C139*100</f>
        <v>#DIV/0!</v>
      </c>
      <c r="I139" s="100" t="s">
        <v>64</v>
      </c>
    </row>
    <row r="140" spans="1:9" s="5" customFormat="1" ht="36" hidden="1" customHeight="1">
      <c r="A140" s="98"/>
      <c r="B140" s="57" t="s">
        <v>18</v>
      </c>
      <c r="C140" s="86">
        <f t="shared" si="9"/>
        <v>0</v>
      </c>
      <c r="D140" s="86">
        <f t="shared" si="9"/>
        <v>0</v>
      </c>
      <c r="E140" s="86">
        <f t="shared" si="9"/>
        <v>0</v>
      </c>
      <c r="F140" s="86">
        <f t="shared" si="9"/>
        <v>0</v>
      </c>
      <c r="G140" s="86">
        <f t="shared" si="9"/>
        <v>0</v>
      </c>
      <c r="H140" s="58">
        <v>0</v>
      </c>
      <c r="I140" s="100"/>
    </row>
    <row r="141" spans="1:9" s="5" customFormat="1" ht="17.25" hidden="1" customHeight="1">
      <c r="A141" s="98"/>
      <c r="B141" s="57" t="s">
        <v>19</v>
      </c>
      <c r="C141" s="86">
        <f>C146+C168</f>
        <v>0</v>
      </c>
      <c r="D141" s="86">
        <f>D146+D168</f>
        <v>0</v>
      </c>
      <c r="E141" s="86">
        <f>E146+E168</f>
        <v>0</v>
      </c>
      <c r="F141" s="86">
        <f>F146+F168</f>
        <v>0</v>
      </c>
      <c r="G141" s="86">
        <f>G146+G168</f>
        <v>0</v>
      </c>
      <c r="H141" s="58">
        <v>0</v>
      </c>
      <c r="I141" s="56"/>
    </row>
    <row r="142" spans="1:9" s="5" customFormat="1" ht="17.25" hidden="1" customHeight="1">
      <c r="A142" s="98"/>
      <c r="B142" s="70" t="s">
        <v>29</v>
      </c>
      <c r="C142" s="86"/>
      <c r="D142" s="86"/>
      <c r="E142" s="86"/>
      <c r="F142" s="86"/>
      <c r="G142" s="86"/>
      <c r="H142" s="54"/>
      <c r="I142" s="56"/>
    </row>
    <row r="143" spans="1:9" s="5" customFormat="1" ht="17.25" hidden="1" customHeight="1">
      <c r="A143" s="98"/>
      <c r="B143" s="70" t="s">
        <v>65</v>
      </c>
      <c r="C143" s="84">
        <f>C144+C145+C146</f>
        <v>0</v>
      </c>
      <c r="D143" s="84">
        <f>D144+D145+D146</f>
        <v>0</v>
      </c>
      <c r="E143" s="84">
        <f>E144+E145+E146</f>
        <v>0</v>
      </c>
      <c r="F143" s="84">
        <f>F144+F145+F146</f>
        <v>0</v>
      </c>
      <c r="G143" s="84">
        <f>G144+G145+G146</f>
        <v>0</v>
      </c>
      <c r="H143" s="54" t="e">
        <f>G143/C143*100</f>
        <v>#DIV/0!</v>
      </c>
      <c r="I143" s="56"/>
    </row>
    <row r="144" spans="1:9" s="5" customFormat="1" ht="17.25" hidden="1" customHeight="1">
      <c r="A144" s="98"/>
      <c r="B144" s="57" t="s">
        <v>17</v>
      </c>
      <c r="C144" s="86">
        <v>0</v>
      </c>
      <c r="D144" s="86">
        <v>0</v>
      </c>
      <c r="E144" s="86">
        <v>0</v>
      </c>
      <c r="F144" s="86">
        <v>0</v>
      </c>
      <c r="G144" s="86">
        <v>0</v>
      </c>
      <c r="H144" s="58" t="e">
        <f>G144/C144*100</f>
        <v>#DIV/0!</v>
      </c>
      <c r="I144" s="56"/>
    </row>
    <row r="145" spans="1:9" s="5" customFormat="1" ht="17.25" hidden="1" customHeight="1">
      <c r="A145" s="98"/>
      <c r="B145" s="57" t="s">
        <v>18</v>
      </c>
      <c r="C145" s="86"/>
      <c r="D145" s="86"/>
      <c r="E145" s="86"/>
      <c r="F145" s="86"/>
      <c r="G145" s="86"/>
      <c r="H145" s="54"/>
      <c r="I145" s="56"/>
    </row>
    <row r="146" spans="1:9" s="5" customFormat="1" ht="17.25" hidden="1" customHeight="1">
      <c r="A146" s="98"/>
      <c r="B146" s="57" t="s">
        <v>19</v>
      </c>
      <c r="C146" s="86"/>
      <c r="D146" s="86"/>
      <c r="E146" s="86"/>
      <c r="F146" s="86"/>
      <c r="G146" s="86"/>
      <c r="H146" s="54"/>
      <c r="I146" s="56"/>
    </row>
    <row r="147" spans="1:9" s="5" customFormat="1" ht="17.25" hidden="1" customHeight="1">
      <c r="A147" s="98"/>
      <c r="B147" s="88" t="s">
        <v>60</v>
      </c>
      <c r="C147" s="84">
        <f>C148+C149+C168</f>
        <v>0</v>
      </c>
      <c r="D147" s="84">
        <f>D148+D149+D168</f>
        <v>0</v>
      </c>
      <c r="E147" s="84">
        <f>E148+E149+E168</f>
        <v>0</v>
      </c>
      <c r="F147" s="84">
        <f>F148+F149+F168</f>
        <v>0</v>
      </c>
      <c r="G147" s="84">
        <f>G148+G149+G168</f>
        <v>0</v>
      </c>
      <c r="H147" s="54">
        <v>0</v>
      </c>
      <c r="I147" s="56"/>
    </row>
    <row r="148" spans="1:9" s="5" customFormat="1" ht="17.25" hidden="1" customHeight="1">
      <c r="A148" s="98"/>
      <c r="B148" s="57" t="s">
        <v>17</v>
      </c>
      <c r="C148" s="86"/>
      <c r="D148" s="86"/>
      <c r="E148" s="86"/>
      <c r="F148" s="86"/>
      <c r="G148" s="86"/>
      <c r="H148" s="54"/>
      <c r="I148" s="56"/>
    </row>
    <row r="149" spans="1:9" s="5" customFormat="1" ht="17.25" hidden="1" customHeight="1">
      <c r="A149" s="98"/>
      <c r="B149" s="57" t="s">
        <v>18</v>
      </c>
      <c r="C149" s="81"/>
      <c r="D149" s="81"/>
      <c r="E149" s="81"/>
      <c r="F149" s="81"/>
      <c r="G149" s="81"/>
      <c r="H149" s="55"/>
      <c r="I149" s="56"/>
    </row>
    <row r="150" spans="1:9" s="5" customFormat="1" ht="14.25" hidden="1" customHeight="1">
      <c r="A150" s="98"/>
      <c r="B150" s="57" t="s">
        <v>19</v>
      </c>
      <c r="C150" s="81"/>
      <c r="D150" s="81"/>
      <c r="E150" s="81"/>
      <c r="F150" s="81"/>
      <c r="G150" s="81"/>
      <c r="H150" s="55"/>
      <c r="I150" s="56"/>
    </row>
    <row r="151" spans="1:9" s="5" customFormat="1" ht="17.25" hidden="1" customHeight="1">
      <c r="A151" s="98"/>
      <c r="B151" s="116" t="s">
        <v>11</v>
      </c>
      <c r="C151" s="117"/>
      <c r="D151" s="117"/>
      <c r="E151" s="117"/>
      <c r="F151" s="117"/>
      <c r="G151" s="117"/>
      <c r="H151" s="117"/>
      <c r="I151" s="118"/>
    </row>
    <row r="152" spans="1:9" s="5" customFormat="1" ht="17.25" hidden="1" customHeight="1">
      <c r="A152" s="98"/>
      <c r="B152" s="119" t="s">
        <v>12</v>
      </c>
      <c r="C152" s="120">
        <f>SUM(C153:C155)</f>
        <v>0</v>
      </c>
      <c r="D152" s="120"/>
      <c r="E152" s="120">
        <f>SUM(E153:E155)</f>
        <v>0</v>
      </c>
      <c r="F152" s="120">
        <f>SUM(F153:F155)</f>
        <v>0</v>
      </c>
      <c r="G152" s="120">
        <f>SUM(G153:G155)</f>
        <v>0</v>
      </c>
      <c r="H152" s="120"/>
      <c r="I152" s="118"/>
    </row>
    <row r="153" spans="1:9" s="5" customFormat="1" ht="17.25" hidden="1" customHeight="1">
      <c r="A153" s="98"/>
      <c r="B153" s="121" t="s">
        <v>13</v>
      </c>
      <c r="C153" s="117"/>
      <c r="D153" s="117"/>
      <c r="E153" s="117"/>
      <c r="F153" s="117"/>
      <c r="G153" s="117"/>
      <c r="H153" s="117"/>
      <c r="I153" s="118"/>
    </row>
    <row r="154" spans="1:9" s="5" customFormat="1" ht="17.25" hidden="1" customHeight="1">
      <c r="A154" s="98"/>
      <c r="B154" s="121" t="s">
        <v>14</v>
      </c>
      <c r="C154" s="117"/>
      <c r="D154" s="117"/>
      <c r="E154" s="117"/>
      <c r="F154" s="117"/>
      <c r="G154" s="117"/>
      <c r="H154" s="117"/>
      <c r="I154" s="118"/>
    </row>
    <row r="155" spans="1:9" s="5" customFormat="1" ht="22.5" hidden="1" customHeight="1">
      <c r="A155" s="98"/>
      <c r="B155" s="121" t="s">
        <v>15</v>
      </c>
      <c r="C155" s="117"/>
      <c r="D155" s="117"/>
      <c r="E155" s="117"/>
      <c r="F155" s="117"/>
      <c r="G155" s="117"/>
      <c r="H155" s="117"/>
      <c r="I155" s="118"/>
    </row>
    <row r="156" spans="1:9" s="5" customFormat="1" ht="17.25" hidden="1" customHeight="1">
      <c r="A156" s="98"/>
      <c r="B156" s="121"/>
      <c r="C156" s="117"/>
      <c r="D156" s="117"/>
      <c r="E156" s="117"/>
      <c r="F156" s="117"/>
      <c r="G156" s="117"/>
      <c r="H156" s="117"/>
      <c r="I156" s="118"/>
    </row>
    <row r="157" spans="1:9" s="5" customFormat="1" ht="81.75" hidden="1" customHeight="1">
      <c r="A157" s="122" t="s">
        <v>66</v>
      </c>
      <c r="B157" s="123" t="s">
        <v>67</v>
      </c>
      <c r="C157" s="124">
        <f>C161</f>
        <v>0</v>
      </c>
      <c r="D157" s="124">
        <f>D161</f>
        <v>0</v>
      </c>
      <c r="E157" s="124">
        <f>E161</f>
        <v>0</v>
      </c>
      <c r="F157" s="124">
        <f>F161</f>
        <v>0</v>
      </c>
      <c r="G157" s="124">
        <f>G161</f>
        <v>0</v>
      </c>
      <c r="H157" s="124" t="e">
        <f>G157/C157*100</f>
        <v>#DIV/0!</v>
      </c>
      <c r="I157" s="125"/>
    </row>
    <row r="158" spans="1:9" s="5" customFormat="1" ht="26.25" hidden="1" customHeight="1">
      <c r="A158" s="126"/>
      <c r="B158" s="127" t="s">
        <v>17</v>
      </c>
      <c r="C158" s="128">
        <f t="shared" ref="C158:G160" si="10">C164</f>
        <v>0</v>
      </c>
      <c r="D158" s="128">
        <f t="shared" si="10"/>
        <v>0</v>
      </c>
      <c r="E158" s="128">
        <f t="shared" si="10"/>
        <v>0</v>
      </c>
      <c r="F158" s="128">
        <f t="shared" si="10"/>
        <v>0</v>
      </c>
      <c r="G158" s="128">
        <f t="shared" si="10"/>
        <v>0</v>
      </c>
      <c r="H158" s="59" t="e">
        <f>G158/C158*100</f>
        <v>#DIV/0!</v>
      </c>
      <c r="I158" s="56"/>
    </row>
    <row r="159" spans="1:9" s="5" customFormat="1" ht="21.75" hidden="1" customHeight="1">
      <c r="A159" s="126"/>
      <c r="B159" s="127" t="s">
        <v>18</v>
      </c>
      <c r="C159" s="128">
        <f t="shared" si="10"/>
        <v>0</v>
      </c>
      <c r="D159" s="128">
        <f t="shared" si="10"/>
        <v>0</v>
      </c>
      <c r="E159" s="128">
        <f t="shared" si="10"/>
        <v>0</v>
      </c>
      <c r="F159" s="128">
        <f t="shared" si="10"/>
        <v>0</v>
      </c>
      <c r="G159" s="128">
        <f t="shared" si="10"/>
        <v>0</v>
      </c>
      <c r="H159" s="59" t="e">
        <f>G159/C159*100</f>
        <v>#DIV/0!</v>
      </c>
      <c r="I159" s="56"/>
    </row>
    <row r="160" spans="1:9" s="5" customFormat="1" ht="18.75" hidden="1" customHeight="1">
      <c r="A160" s="126"/>
      <c r="B160" s="127" t="s">
        <v>19</v>
      </c>
      <c r="C160" s="128">
        <f t="shared" si="10"/>
        <v>0</v>
      </c>
      <c r="D160" s="128">
        <f t="shared" si="10"/>
        <v>0</v>
      </c>
      <c r="E160" s="128">
        <f t="shared" si="10"/>
        <v>0</v>
      </c>
      <c r="F160" s="128">
        <f t="shared" si="10"/>
        <v>0</v>
      </c>
      <c r="G160" s="128">
        <f t="shared" si="10"/>
        <v>0</v>
      </c>
      <c r="H160" s="59">
        <v>0</v>
      </c>
      <c r="I160" s="56"/>
    </row>
    <row r="161" spans="1:9" s="5" customFormat="1" ht="27" hidden="1" customHeight="1">
      <c r="A161" s="107" t="s">
        <v>68</v>
      </c>
      <c r="B161" s="129" t="s">
        <v>69</v>
      </c>
      <c r="C161" s="62">
        <f>C163</f>
        <v>0</v>
      </c>
      <c r="D161" s="62">
        <f>D163</f>
        <v>0</v>
      </c>
      <c r="E161" s="62">
        <f>E163</f>
        <v>0</v>
      </c>
      <c r="F161" s="62">
        <f>F163</f>
        <v>0</v>
      </c>
      <c r="G161" s="62">
        <f>G163</f>
        <v>0</v>
      </c>
      <c r="H161" s="62" t="e">
        <f>G161/C161*100</f>
        <v>#DIV/0!</v>
      </c>
      <c r="I161" s="130"/>
    </row>
    <row r="162" spans="1:9" s="5" customFormat="1" ht="33.75" hidden="1" customHeight="1">
      <c r="A162" s="98"/>
      <c r="B162" s="80" t="s">
        <v>70</v>
      </c>
      <c r="C162" s="81"/>
      <c r="D162" s="81"/>
      <c r="E162" s="81"/>
      <c r="F162" s="81"/>
      <c r="G162" s="81"/>
      <c r="H162" s="55"/>
      <c r="I162" s="424" t="s">
        <v>71</v>
      </c>
    </row>
    <row r="163" spans="1:9" s="5" customFormat="1" ht="17.25" hidden="1" customHeight="1">
      <c r="A163" s="98"/>
      <c r="B163" s="53" t="s">
        <v>24</v>
      </c>
      <c r="C163" s="84">
        <f t="shared" ref="C163:G166" si="11">C168+C172</f>
        <v>0</v>
      </c>
      <c r="D163" s="84">
        <f t="shared" si="11"/>
        <v>0</v>
      </c>
      <c r="E163" s="84">
        <f>E164+E165+E166</f>
        <v>0</v>
      </c>
      <c r="F163" s="84">
        <f>F164+F165+F166</f>
        <v>0</v>
      </c>
      <c r="G163" s="84">
        <f>G164+G165+G166</f>
        <v>0</v>
      </c>
      <c r="H163" s="54" t="e">
        <f>G163/C163*100</f>
        <v>#DIV/0!</v>
      </c>
      <c r="I163" s="428"/>
    </row>
    <row r="164" spans="1:9" s="5" customFormat="1" ht="17.25" hidden="1" customHeight="1">
      <c r="A164" s="98"/>
      <c r="B164" s="57" t="s">
        <v>17</v>
      </c>
      <c r="C164" s="86">
        <f t="shared" si="11"/>
        <v>0</v>
      </c>
      <c r="D164" s="86">
        <f t="shared" si="11"/>
        <v>0</v>
      </c>
      <c r="E164" s="86">
        <f t="shared" si="11"/>
        <v>0</v>
      </c>
      <c r="F164" s="86">
        <f t="shared" si="11"/>
        <v>0</v>
      </c>
      <c r="G164" s="86">
        <f t="shared" si="11"/>
        <v>0</v>
      </c>
      <c r="H164" s="58" t="e">
        <f>G164/C164*100</f>
        <v>#DIV/0!</v>
      </c>
      <c r="I164" s="428"/>
    </row>
    <row r="165" spans="1:9" s="5" customFormat="1" ht="17.25" hidden="1" customHeight="1">
      <c r="A165" s="98"/>
      <c r="B165" s="57" t="s">
        <v>18</v>
      </c>
      <c r="C165" s="86">
        <f t="shared" si="11"/>
        <v>0</v>
      </c>
      <c r="D165" s="86">
        <f t="shared" si="11"/>
        <v>0</v>
      </c>
      <c r="E165" s="86">
        <f t="shared" si="11"/>
        <v>0</v>
      </c>
      <c r="F165" s="86">
        <f t="shared" si="11"/>
        <v>0</v>
      </c>
      <c r="G165" s="86">
        <f t="shared" si="11"/>
        <v>0</v>
      </c>
      <c r="H165" s="58" t="e">
        <f>G165/C165*100</f>
        <v>#DIV/0!</v>
      </c>
      <c r="I165" s="428"/>
    </row>
    <row r="166" spans="1:9" s="5" customFormat="1" ht="17.25" hidden="1" customHeight="1">
      <c r="A166" s="98"/>
      <c r="B166" s="57" t="s">
        <v>19</v>
      </c>
      <c r="C166" s="86">
        <f t="shared" si="11"/>
        <v>0</v>
      </c>
      <c r="D166" s="86">
        <f t="shared" si="11"/>
        <v>0</v>
      </c>
      <c r="E166" s="86">
        <f t="shared" si="11"/>
        <v>0</v>
      </c>
      <c r="F166" s="86">
        <f t="shared" si="11"/>
        <v>0</v>
      </c>
      <c r="G166" s="86">
        <f t="shared" si="11"/>
        <v>0</v>
      </c>
      <c r="H166" s="58">
        <v>0</v>
      </c>
      <c r="I166" s="428"/>
    </row>
    <row r="167" spans="1:9" s="5" customFormat="1" ht="17.25" hidden="1" customHeight="1">
      <c r="A167" s="131"/>
      <c r="B167" s="70" t="s">
        <v>29</v>
      </c>
      <c r="C167" s="86"/>
      <c r="D167" s="86"/>
      <c r="E167" s="86"/>
      <c r="F167" s="86"/>
      <c r="G167" s="86"/>
      <c r="H167" s="54"/>
      <c r="I167" s="428"/>
    </row>
    <row r="168" spans="1:9" s="5" customFormat="1" ht="20.25" hidden="1" customHeight="1">
      <c r="A168" s="98"/>
      <c r="B168" s="70" t="s">
        <v>72</v>
      </c>
      <c r="C168" s="84">
        <f>C169+C170+C171</f>
        <v>0</v>
      </c>
      <c r="D168" s="84">
        <f>D169+D170+D171</f>
        <v>0</v>
      </c>
      <c r="E168" s="84">
        <f>E169+E170+E171</f>
        <v>0</v>
      </c>
      <c r="F168" s="84">
        <f>F169+F170+F171</f>
        <v>0</v>
      </c>
      <c r="G168" s="84">
        <f>G169+G170+G171</f>
        <v>0</v>
      </c>
      <c r="H168" s="54">
        <v>0</v>
      </c>
      <c r="I168" s="428"/>
    </row>
    <row r="169" spans="1:9" s="5" customFormat="1" ht="17.25" hidden="1" customHeight="1">
      <c r="A169" s="98"/>
      <c r="B169" s="57" t="s">
        <v>17</v>
      </c>
      <c r="C169" s="86"/>
      <c r="D169" s="86"/>
      <c r="E169" s="86"/>
      <c r="F169" s="86"/>
      <c r="G169" s="86"/>
      <c r="H169" s="54"/>
      <c r="I169" s="428"/>
    </row>
    <row r="170" spans="1:9" s="5" customFormat="1" ht="17.25" hidden="1" customHeight="1">
      <c r="A170" s="98"/>
      <c r="B170" s="57" t="s">
        <v>18</v>
      </c>
      <c r="C170" s="86"/>
      <c r="D170" s="86"/>
      <c r="E170" s="86"/>
      <c r="F170" s="86"/>
      <c r="G170" s="86"/>
      <c r="H170" s="54"/>
      <c r="I170" s="428"/>
    </row>
    <row r="171" spans="1:9" s="5" customFormat="1" ht="17.25" hidden="1" customHeight="1">
      <c r="A171" s="98"/>
      <c r="B171" s="57" t="s">
        <v>19</v>
      </c>
      <c r="C171" s="86"/>
      <c r="D171" s="86"/>
      <c r="E171" s="86"/>
      <c r="F171" s="86"/>
      <c r="G171" s="86"/>
      <c r="H171" s="54"/>
      <c r="I171" s="428"/>
    </row>
    <row r="172" spans="1:9" s="5" customFormat="1" ht="17.25" hidden="1" customHeight="1">
      <c r="A172" s="98"/>
      <c r="B172" s="88" t="s">
        <v>73</v>
      </c>
      <c r="C172" s="84">
        <f>SUM(C173:C175)</f>
        <v>0</v>
      </c>
      <c r="D172" s="84">
        <f>SUM(D173:D175)</f>
        <v>0</v>
      </c>
      <c r="E172" s="84">
        <f>SUM(E173:E175)</f>
        <v>0</v>
      </c>
      <c r="F172" s="84">
        <f>SUM(F173:F175)</f>
        <v>0</v>
      </c>
      <c r="G172" s="84">
        <f>SUM(G173:G175)</f>
        <v>0</v>
      </c>
      <c r="H172" s="54" t="e">
        <f>G172/C172*100</f>
        <v>#DIV/0!</v>
      </c>
      <c r="I172" s="428"/>
    </row>
    <row r="173" spans="1:9" s="5" customFormat="1" ht="17.25" hidden="1" customHeight="1">
      <c r="A173" s="98"/>
      <c r="B173" s="57" t="s">
        <v>17</v>
      </c>
      <c r="C173" s="86">
        <v>0</v>
      </c>
      <c r="D173" s="86">
        <v>0</v>
      </c>
      <c r="E173" s="86">
        <v>0</v>
      </c>
      <c r="F173" s="86">
        <v>0</v>
      </c>
      <c r="G173" s="86">
        <v>0</v>
      </c>
      <c r="H173" s="58" t="e">
        <f>G173/C173*100</f>
        <v>#DIV/0!</v>
      </c>
      <c r="I173" s="428"/>
    </row>
    <row r="174" spans="1:9" s="5" customFormat="1" ht="21" hidden="1" customHeight="1">
      <c r="A174" s="98"/>
      <c r="B174" s="57" t="s">
        <v>18</v>
      </c>
      <c r="C174" s="86">
        <v>0</v>
      </c>
      <c r="D174" s="86">
        <v>0</v>
      </c>
      <c r="E174" s="86">
        <v>0</v>
      </c>
      <c r="F174" s="86">
        <v>0</v>
      </c>
      <c r="G174" s="86">
        <v>0</v>
      </c>
      <c r="H174" s="58" t="e">
        <f>G174/C174*100</f>
        <v>#DIV/0!</v>
      </c>
      <c r="I174" s="428"/>
    </row>
    <row r="175" spans="1:9" s="5" customFormat="1" ht="42" hidden="1" customHeight="1">
      <c r="A175" s="98"/>
      <c r="B175" s="67" t="s">
        <v>19</v>
      </c>
      <c r="C175" s="81"/>
      <c r="D175" s="128"/>
      <c r="E175" s="81"/>
      <c r="F175" s="81"/>
      <c r="G175" s="81"/>
      <c r="H175" s="55"/>
      <c r="I175" s="428"/>
    </row>
    <row r="176" spans="1:9" s="5" customFormat="1" ht="17.25" hidden="1" customHeight="1">
      <c r="A176" s="98"/>
      <c r="B176" s="121"/>
      <c r="C176" s="117"/>
      <c r="D176" s="117"/>
      <c r="E176" s="117"/>
      <c r="F176" s="117"/>
      <c r="G176" s="117"/>
      <c r="H176" s="62" t="e">
        <f>G176/C176*100</f>
        <v>#DIV/0!</v>
      </c>
      <c r="I176" s="132"/>
    </row>
    <row r="177" spans="1:9" s="5" customFormat="1" ht="33" hidden="1" customHeight="1">
      <c r="A177" s="107" t="s">
        <v>74</v>
      </c>
      <c r="B177" s="133" t="s">
        <v>75</v>
      </c>
      <c r="C177" s="109">
        <f>C179</f>
        <v>0</v>
      </c>
      <c r="D177" s="109">
        <f>D179</f>
        <v>0</v>
      </c>
      <c r="E177" s="109">
        <f>E179</f>
        <v>0</v>
      </c>
      <c r="F177" s="109">
        <f>F179</f>
        <v>0</v>
      </c>
      <c r="G177" s="109">
        <f>G179</f>
        <v>0</v>
      </c>
      <c r="H177" s="62" t="e">
        <f>G177/C177*100</f>
        <v>#DIV/0!</v>
      </c>
      <c r="I177" s="134"/>
    </row>
    <row r="178" spans="1:9" s="5" customFormat="1" ht="68.25" hidden="1" customHeight="1">
      <c r="A178" s="98"/>
      <c r="B178" s="105" t="s">
        <v>76</v>
      </c>
      <c r="C178" s="86"/>
      <c r="D178" s="86"/>
      <c r="E178" s="86"/>
      <c r="F178" s="86"/>
      <c r="G178" s="86"/>
      <c r="H178" s="54"/>
      <c r="I178" s="135"/>
    </row>
    <row r="179" spans="1:9" s="5" customFormat="1" ht="17.25" hidden="1" customHeight="1">
      <c r="A179" s="98"/>
      <c r="B179" s="53" t="s">
        <v>24</v>
      </c>
      <c r="C179" s="84">
        <f t="shared" ref="C179:G182" si="12">C184+C188</f>
        <v>0</v>
      </c>
      <c r="D179" s="84">
        <f t="shared" si="12"/>
        <v>0</v>
      </c>
      <c r="E179" s="84">
        <f t="shared" si="12"/>
        <v>0</v>
      </c>
      <c r="F179" s="84">
        <f t="shared" si="12"/>
        <v>0</v>
      </c>
      <c r="G179" s="84">
        <f t="shared" si="12"/>
        <v>0</v>
      </c>
      <c r="H179" s="54" t="e">
        <f>G179/C179*100</f>
        <v>#DIV/0!</v>
      </c>
      <c r="I179" s="387" t="s">
        <v>77</v>
      </c>
    </row>
    <row r="180" spans="1:9" s="5" customFormat="1" ht="17.25" hidden="1" customHeight="1">
      <c r="A180" s="98"/>
      <c r="B180" s="57" t="s">
        <v>17</v>
      </c>
      <c r="C180" s="86">
        <f t="shared" si="12"/>
        <v>0</v>
      </c>
      <c r="D180" s="86">
        <f t="shared" si="12"/>
        <v>0</v>
      </c>
      <c r="E180" s="86">
        <f t="shared" si="12"/>
        <v>0</v>
      </c>
      <c r="F180" s="86">
        <f t="shared" si="12"/>
        <v>0</v>
      </c>
      <c r="G180" s="86">
        <f t="shared" si="12"/>
        <v>0</v>
      </c>
      <c r="H180" s="58" t="e">
        <f>G180/C180*100</f>
        <v>#DIV/0!</v>
      </c>
      <c r="I180" s="428"/>
    </row>
    <row r="181" spans="1:9" s="5" customFormat="1" ht="17.25" hidden="1" customHeight="1">
      <c r="A181" s="98"/>
      <c r="B181" s="57" t="s">
        <v>18</v>
      </c>
      <c r="C181" s="86">
        <f t="shared" si="12"/>
        <v>0</v>
      </c>
      <c r="D181" s="86">
        <f t="shared" si="12"/>
        <v>0</v>
      </c>
      <c r="E181" s="86">
        <f t="shared" si="12"/>
        <v>0</v>
      </c>
      <c r="F181" s="86">
        <f t="shared" si="12"/>
        <v>0</v>
      </c>
      <c r="G181" s="86">
        <f t="shared" si="12"/>
        <v>0</v>
      </c>
      <c r="H181" s="58">
        <v>0</v>
      </c>
      <c r="I181" s="428"/>
    </row>
    <row r="182" spans="1:9" s="5" customFormat="1" ht="17.25" hidden="1" customHeight="1">
      <c r="A182" s="98"/>
      <c r="B182" s="57" t="s">
        <v>19</v>
      </c>
      <c r="C182" s="86">
        <f t="shared" si="12"/>
        <v>0</v>
      </c>
      <c r="D182" s="86">
        <f t="shared" si="12"/>
        <v>0</v>
      </c>
      <c r="E182" s="86">
        <f t="shared" si="12"/>
        <v>0</v>
      </c>
      <c r="F182" s="86">
        <f t="shared" si="12"/>
        <v>0</v>
      </c>
      <c r="G182" s="86">
        <f t="shared" si="12"/>
        <v>0</v>
      </c>
      <c r="H182" s="58">
        <v>0</v>
      </c>
      <c r="I182" s="428"/>
    </row>
    <row r="183" spans="1:9" s="5" customFormat="1" ht="17.25" hidden="1" customHeight="1">
      <c r="A183" s="98"/>
      <c r="B183" s="70" t="s">
        <v>29</v>
      </c>
      <c r="C183" s="86"/>
      <c r="D183" s="86"/>
      <c r="E183" s="86"/>
      <c r="F183" s="86"/>
      <c r="G183" s="86"/>
      <c r="H183" s="54"/>
      <c r="I183" s="428"/>
    </row>
    <row r="184" spans="1:9" s="5" customFormat="1" ht="30.75" hidden="1" customHeight="1">
      <c r="A184" s="98"/>
      <c r="B184" s="70" t="s">
        <v>78</v>
      </c>
      <c r="C184" s="84">
        <f>C185+C186+C187</f>
        <v>0</v>
      </c>
      <c r="D184" s="84">
        <f>D185+D186+D187</f>
        <v>0</v>
      </c>
      <c r="E184" s="84">
        <f>E185+E186+E187</f>
        <v>0</v>
      </c>
      <c r="F184" s="84">
        <f>F185+F186+F187</f>
        <v>0</v>
      </c>
      <c r="G184" s="84">
        <f>G185+G186+G187</f>
        <v>0</v>
      </c>
      <c r="H184" s="54" t="e">
        <f>G184/C184*100</f>
        <v>#DIV/0!</v>
      </c>
      <c r="I184" s="428"/>
    </row>
    <row r="185" spans="1:9" s="5" customFormat="1" ht="15.75" hidden="1">
      <c r="A185" s="98"/>
      <c r="B185" s="57" t="s">
        <v>17</v>
      </c>
      <c r="C185" s="86">
        <v>0</v>
      </c>
      <c r="D185" s="86">
        <v>0</v>
      </c>
      <c r="E185" s="86">
        <v>0</v>
      </c>
      <c r="F185" s="86">
        <v>0</v>
      </c>
      <c r="G185" s="86">
        <v>0</v>
      </c>
      <c r="H185" s="58" t="e">
        <f>G185/C185*100</f>
        <v>#DIV/0!</v>
      </c>
      <c r="I185" s="428"/>
    </row>
    <row r="186" spans="1:9" s="5" customFormat="1" ht="17.25" hidden="1" customHeight="1">
      <c r="A186" s="98"/>
      <c r="B186" s="57" t="s">
        <v>18</v>
      </c>
      <c r="C186" s="86"/>
      <c r="D186" s="86"/>
      <c r="E186" s="86"/>
      <c r="F186" s="86"/>
      <c r="G186" s="86"/>
      <c r="H186" s="54"/>
      <c r="I186" s="428"/>
    </row>
    <row r="187" spans="1:9" s="5" customFormat="1" ht="17.25" hidden="1" customHeight="1">
      <c r="A187" s="98"/>
      <c r="B187" s="57" t="s">
        <v>19</v>
      </c>
      <c r="C187" s="86"/>
      <c r="D187" s="86"/>
      <c r="E187" s="86"/>
      <c r="F187" s="86"/>
      <c r="G187" s="86"/>
      <c r="H187" s="54"/>
      <c r="I187" s="428"/>
    </row>
    <row r="188" spans="1:9" s="5" customFormat="1" ht="20.25" hidden="1" customHeight="1">
      <c r="A188" s="98"/>
      <c r="B188" s="88" t="s">
        <v>21</v>
      </c>
      <c r="C188" s="84">
        <f>C189+C190+C191</f>
        <v>0</v>
      </c>
      <c r="D188" s="84">
        <f>D189+D190+D191</f>
        <v>0</v>
      </c>
      <c r="E188" s="84">
        <f>E189+E190+E191</f>
        <v>0</v>
      </c>
      <c r="F188" s="84">
        <f>F189+F190+F191</f>
        <v>0</v>
      </c>
      <c r="G188" s="84">
        <f>G189+G190+G191</f>
        <v>0</v>
      </c>
      <c r="H188" s="54">
        <v>0</v>
      </c>
      <c r="I188" s="428"/>
    </row>
    <row r="189" spans="1:9" s="5" customFormat="1" ht="17.25" hidden="1" customHeight="1">
      <c r="A189" s="98"/>
      <c r="B189" s="57" t="s">
        <v>17</v>
      </c>
      <c r="C189" s="86"/>
      <c r="D189" s="86"/>
      <c r="E189" s="86"/>
      <c r="F189" s="86"/>
      <c r="G189" s="86"/>
      <c r="H189" s="54"/>
      <c r="I189" s="428"/>
    </row>
    <row r="190" spans="1:9" s="5" customFormat="1" ht="17.25" hidden="1" customHeight="1">
      <c r="A190" s="98"/>
      <c r="B190" s="57" t="s">
        <v>18</v>
      </c>
      <c r="C190" s="86"/>
      <c r="D190" s="86"/>
      <c r="E190" s="86"/>
      <c r="F190" s="86"/>
      <c r="G190" s="86"/>
      <c r="H190" s="54"/>
      <c r="I190" s="428"/>
    </row>
    <row r="191" spans="1:9" s="5" customFormat="1" ht="16.5" hidden="1" customHeight="1">
      <c r="A191" s="98"/>
      <c r="B191" s="57" t="s">
        <v>19</v>
      </c>
      <c r="C191" s="81"/>
      <c r="D191" s="81"/>
      <c r="E191" s="81"/>
      <c r="F191" s="81"/>
      <c r="G191" s="81"/>
      <c r="H191" s="55"/>
      <c r="I191" s="136"/>
    </row>
    <row r="192" spans="1:9" s="5" customFormat="1" ht="17.25" hidden="1" customHeight="1">
      <c r="A192" s="137"/>
      <c r="B192" s="138"/>
      <c r="C192" s="139"/>
      <c r="D192" s="139"/>
      <c r="E192" s="139"/>
      <c r="F192" s="139"/>
      <c r="G192" s="139"/>
      <c r="H192" s="62" t="e">
        <f t="shared" ref="H192:H217" si="13">G192/C192*100</f>
        <v>#DIV/0!</v>
      </c>
      <c r="I192" s="135"/>
    </row>
    <row r="193" spans="1:9" s="5" customFormat="1" ht="17.25" hidden="1" customHeight="1">
      <c r="A193" s="85"/>
      <c r="B193" s="53" t="s">
        <v>11</v>
      </c>
      <c r="C193" s="81"/>
      <c r="D193" s="81"/>
      <c r="E193" s="81"/>
      <c r="F193" s="81"/>
      <c r="G193" s="81"/>
      <c r="H193" s="62" t="e">
        <f t="shared" si="13"/>
        <v>#DIV/0!</v>
      </c>
      <c r="I193" s="82"/>
    </row>
    <row r="194" spans="1:9" s="5" customFormat="1" ht="1.5" hidden="1" customHeight="1">
      <c r="A194" s="83"/>
      <c r="B194" s="57"/>
      <c r="C194" s="81"/>
      <c r="D194" s="81"/>
      <c r="E194" s="81"/>
      <c r="F194" s="81"/>
      <c r="G194" s="81"/>
      <c r="H194" s="62" t="e">
        <f t="shared" si="13"/>
        <v>#DIV/0!</v>
      </c>
      <c r="I194" s="140" t="s">
        <v>79</v>
      </c>
    </row>
    <row r="195" spans="1:9" s="5" customFormat="1" ht="78.75" hidden="1">
      <c r="A195" s="141"/>
      <c r="B195" s="142" t="s">
        <v>80</v>
      </c>
      <c r="C195" s="143"/>
      <c r="D195" s="143"/>
      <c r="E195" s="143"/>
      <c r="F195" s="143"/>
      <c r="G195" s="143"/>
      <c r="H195" s="62" t="e">
        <f t="shared" si="13"/>
        <v>#DIV/0!</v>
      </c>
      <c r="I195" s="144"/>
    </row>
    <row r="196" spans="1:9" s="5" customFormat="1" ht="17.25" hidden="1" customHeight="1">
      <c r="A196" s="98"/>
      <c r="B196" s="145" t="s">
        <v>81</v>
      </c>
      <c r="C196" s="117"/>
      <c r="D196" s="117"/>
      <c r="E196" s="117"/>
      <c r="F196" s="117"/>
      <c r="G196" s="117"/>
      <c r="H196" s="62" t="e">
        <f t="shared" si="13"/>
        <v>#DIV/0!</v>
      </c>
      <c r="I196" s="146"/>
    </row>
    <row r="197" spans="1:9" s="5" customFormat="1" ht="17.25" hidden="1" customHeight="1">
      <c r="A197" s="98"/>
      <c r="B197" s="116" t="s">
        <v>24</v>
      </c>
      <c r="C197" s="147">
        <f>C198+C199+C200</f>
        <v>0</v>
      </c>
      <c r="D197" s="147">
        <f>D198+D199+D200</f>
        <v>0</v>
      </c>
      <c r="E197" s="147">
        <f>E198+E199+E200</f>
        <v>0</v>
      </c>
      <c r="F197" s="147">
        <f>F198+F199+F200</f>
        <v>0</v>
      </c>
      <c r="G197" s="147">
        <f>G198+G199+G200</f>
        <v>0</v>
      </c>
      <c r="H197" s="62" t="e">
        <f t="shared" si="13"/>
        <v>#DIV/0!</v>
      </c>
      <c r="I197" s="429"/>
    </row>
    <row r="198" spans="1:9" s="5" customFormat="1" ht="17.25" hidden="1" customHeight="1">
      <c r="A198" s="98"/>
      <c r="B198" s="121" t="s">
        <v>13</v>
      </c>
      <c r="C198" s="148">
        <f t="shared" ref="C198:G200" si="14">C203+C207</f>
        <v>0</v>
      </c>
      <c r="D198" s="148">
        <f t="shared" si="14"/>
        <v>0</v>
      </c>
      <c r="E198" s="148">
        <f t="shared" si="14"/>
        <v>0</v>
      </c>
      <c r="F198" s="148">
        <f t="shared" si="14"/>
        <v>0</v>
      </c>
      <c r="G198" s="148">
        <f t="shared" si="14"/>
        <v>0</v>
      </c>
      <c r="H198" s="62" t="e">
        <f t="shared" si="13"/>
        <v>#DIV/0!</v>
      </c>
      <c r="I198" s="429"/>
    </row>
    <row r="199" spans="1:9" s="5" customFormat="1" ht="17.25" hidden="1" customHeight="1">
      <c r="A199" s="98"/>
      <c r="B199" s="121" t="s">
        <v>14</v>
      </c>
      <c r="C199" s="148">
        <f t="shared" si="14"/>
        <v>0</v>
      </c>
      <c r="D199" s="148">
        <f t="shared" si="14"/>
        <v>0</v>
      </c>
      <c r="E199" s="148">
        <f t="shared" si="14"/>
        <v>0</v>
      </c>
      <c r="F199" s="148">
        <f t="shared" si="14"/>
        <v>0</v>
      </c>
      <c r="G199" s="148">
        <f t="shared" si="14"/>
        <v>0</v>
      </c>
      <c r="H199" s="62" t="e">
        <f t="shared" si="13"/>
        <v>#DIV/0!</v>
      </c>
      <c r="I199" s="429"/>
    </row>
    <row r="200" spans="1:9" s="5" customFormat="1" ht="18.75" hidden="1" customHeight="1">
      <c r="A200" s="98"/>
      <c r="B200" s="121" t="s">
        <v>15</v>
      </c>
      <c r="C200" s="148">
        <f t="shared" si="14"/>
        <v>0</v>
      </c>
      <c r="D200" s="148">
        <f t="shared" si="14"/>
        <v>0</v>
      </c>
      <c r="E200" s="148">
        <f t="shared" si="14"/>
        <v>0</v>
      </c>
      <c r="F200" s="148">
        <f t="shared" si="14"/>
        <v>0</v>
      </c>
      <c r="G200" s="148">
        <f t="shared" si="14"/>
        <v>0</v>
      </c>
      <c r="H200" s="62" t="e">
        <f t="shared" si="13"/>
        <v>#DIV/0!</v>
      </c>
      <c r="I200" s="429"/>
    </row>
    <row r="201" spans="1:9" s="5" customFormat="1" ht="19.5" hidden="1" customHeight="1">
      <c r="A201" s="131"/>
      <c r="B201" s="119" t="s">
        <v>29</v>
      </c>
      <c r="C201" s="148"/>
      <c r="D201" s="148"/>
      <c r="E201" s="148"/>
      <c r="F201" s="148"/>
      <c r="G201" s="148"/>
      <c r="H201" s="62" t="e">
        <f t="shared" si="13"/>
        <v>#DIV/0!</v>
      </c>
      <c r="I201" s="429"/>
    </row>
    <row r="202" spans="1:9" s="5" customFormat="1" ht="30.75" hidden="1" customHeight="1">
      <c r="A202" s="98"/>
      <c r="B202" s="119" t="s">
        <v>78</v>
      </c>
      <c r="C202" s="147">
        <v>0</v>
      </c>
      <c r="D202" s="147">
        <v>0</v>
      </c>
      <c r="E202" s="147">
        <v>0</v>
      </c>
      <c r="F202" s="147">
        <v>0</v>
      </c>
      <c r="G202" s="147">
        <v>0</v>
      </c>
      <c r="H202" s="62" t="e">
        <f t="shared" si="13"/>
        <v>#DIV/0!</v>
      </c>
      <c r="I202" s="429"/>
    </row>
    <row r="203" spans="1:9" s="5" customFormat="1" ht="20.25" hidden="1" customHeight="1">
      <c r="A203" s="98"/>
      <c r="B203" s="121" t="s">
        <v>13</v>
      </c>
      <c r="C203" s="148"/>
      <c r="D203" s="148"/>
      <c r="E203" s="148"/>
      <c r="F203" s="148"/>
      <c r="G203" s="148"/>
      <c r="H203" s="62" t="e">
        <f t="shared" si="13"/>
        <v>#DIV/0!</v>
      </c>
      <c r="I203" s="429"/>
    </row>
    <row r="204" spans="1:9" s="5" customFormat="1" ht="16.5" hidden="1" customHeight="1">
      <c r="A204" s="98"/>
      <c r="B204" s="121" t="s">
        <v>14</v>
      </c>
      <c r="C204" s="148"/>
      <c r="D204" s="148"/>
      <c r="E204" s="148"/>
      <c r="F204" s="148"/>
      <c r="G204" s="148"/>
      <c r="H204" s="62" t="e">
        <f t="shared" si="13"/>
        <v>#DIV/0!</v>
      </c>
      <c r="I204" s="429"/>
    </row>
    <row r="205" spans="1:9" s="5" customFormat="1" ht="14.25" hidden="1" customHeight="1">
      <c r="A205" s="98"/>
      <c r="B205" s="121" t="s">
        <v>15</v>
      </c>
      <c r="C205" s="148"/>
      <c r="D205" s="148"/>
      <c r="E205" s="148"/>
      <c r="F205" s="148"/>
      <c r="G205" s="148"/>
      <c r="H205" s="62" t="e">
        <f t="shared" si="13"/>
        <v>#DIV/0!</v>
      </c>
      <c r="I205" s="429"/>
    </row>
    <row r="206" spans="1:9" s="5" customFormat="1" ht="18" hidden="1" customHeight="1">
      <c r="A206" s="98"/>
      <c r="B206" s="149" t="s">
        <v>21</v>
      </c>
      <c r="C206" s="147">
        <f>C207+C208+C209</f>
        <v>0</v>
      </c>
      <c r="D206" s="147">
        <f>D207+D208+D209</f>
        <v>0</v>
      </c>
      <c r="E206" s="147">
        <f>E207+E208+E209</f>
        <v>0</v>
      </c>
      <c r="F206" s="147">
        <f>F207+F208+F209</f>
        <v>0</v>
      </c>
      <c r="G206" s="147">
        <f>G207+G208+G209</f>
        <v>0</v>
      </c>
      <c r="H206" s="62" t="e">
        <f t="shared" si="13"/>
        <v>#DIV/0!</v>
      </c>
      <c r="I206" s="429"/>
    </row>
    <row r="207" spans="1:9" s="5" customFormat="1" ht="17.25" hidden="1" customHeight="1">
      <c r="A207" s="98"/>
      <c r="B207" s="121" t="s">
        <v>13</v>
      </c>
      <c r="C207" s="148"/>
      <c r="D207" s="148"/>
      <c r="E207" s="148"/>
      <c r="F207" s="148"/>
      <c r="G207" s="148"/>
      <c r="H207" s="62" t="e">
        <f t="shared" si="13"/>
        <v>#DIV/0!</v>
      </c>
      <c r="I207" s="429"/>
    </row>
    <row r="208" spans="1:9" s="5" customFormat="1" ht="17.25" hidden="1" customHeight="1">
      <c r="A208" s="98"/>
      <c r="B208" s="121" t="s">
        <v>14</v>
      </c>
      <c r="C208" s="148"/>
      <c r="D208" s="148"/>
      <c r="E208" s="148"/>
      <c r="F208" s="148"/>
      <c r="G208" s="148"/>
      <c r="H208" s="62" t="e">
        <f t="shared" si="13"/>
        <v>#DIV/0!</v>
      </c>
      <c r="I208" s="429"/>
    </row>
    <row r="209" spans="1:9" s="5" customFormat="1" ht="15.75" hidden="1" customHeight="1">
      <c r="A209" s="98"/>
      <c r="B209" s="121" t="s">
        <v>15</v>
      </c>
      <c r="C209" s="148"/>
      <c r="D209" s="148"/>
      <c r="E209" s="148"/>
      <c r="F209" s="148"/>
      <c r="G209" s="148"/>
      <c r="H209" s="62" t="e">
        <f t="shared" si="13"/>
        <v>#DIV/0!</v>
      </c>
      <c r="I209" s="429"/>
    </row>
    <row r="210" spans="1:9" s="5" customFormat="1" ht="17.25" hidden="1" customHeight="1">
      <c r="A210" s="98"/>
      <c r="B210" s="116" t="s">
        <v>11</v>
      </c>
      <c r="C210" s="148"/>
      <c r="D210" s="148"/>
      <c r="E210" s="148"/>
      <c r="F210" s="148"/>
      <c r="G210" s="148"/>
      <c r="H210" s="62" t="e">
        <f t="shared" si="13"/>
        <v>#DIV/0!</v>
      </c>
      <c r="I210" s="429"/>
    </row>
    <row r="211" spans="1:9" s="5" customFormat="1" ht="17.25" hidden="1" customHeight="1">
      <c r="A211" s="98"/>
      <c r="B211" s="119" t="s">
        <v>12</v>
      </c>
      <c r="C211" s="147"/>
      <c r="D211" s="147"/>
      <c r="E211" s="147"/>
      <c r="F211" s="147"/>
      <c r="G211" s="147"/>
      <c r="H211" s="62" t="e">
        <f t="shared" si="13"/>
        <v>#DIV/0!</v>
      </c>
      <c r="I211" s="429"/>
    </row>
    <row r="212" spans="1:9" s="5" customFormat="1" ht="17.25" hidden="1" customHeight="1">
      <c r="A212" s="98"/>
      <c r="B212" s="121" t="s">
        <v>13</v>
      </c>
      <c r="C212" s="148">
        <v>0</v>
      </c>
      <c r="D212" s="148">
        <v>0</v>
      </c>
      <c r="E212" s="148">
        <v>0</v>
      </c>
      <c r="F212" s="148">
        <v>0</v>
      </c>
      <c r="G212" s="148">
        <v>0</v>
      </c>
      <c r="H212" s="62" t="e">
        <f t="shared" si="13"/>
        <v>#DIV/0!</v>
      </c>
      <c r="I212" s="429"/>
    </row>
    <row r="213" spans="1:9" s="5" customFormat="1" ht="17.25" hidden="1" customHeight="1">
      <c r="A213" s="98"/>
      <c r="B213" s="121" t="s">
        <v>14</v>
      </c>
      <c r="C213" s="148"/>
      <c r="D213" s="148"/>
      <c r="E213" s="148"/>
      <c r="F213" s="148"/>
      <c r="G213" s="148"/>
      <c r="H213" s="62" t="e">
        <f t="shared" si="13"/>
        <v>#DIV/0!</v>
      </c>
      <c r="I213" s="429"/>
    </row>
    <row r="214" spans="1:9" s="5" customFormat="1" ht="17.25" hidden="1" customHeight="1">
      <c r="A214" s="98"/>
      <c r="B214" s="121" t="s">
        <v>15</v>
      </c>
      <c r="C214" s="117"/>
      <c r="D214" s="117"/>
      <c r="E214" s="117"/>
      <c r="F214" s="117"/>
      <c r="G214" s="117"/>
      <c r="H214" s="62" t="e">
        <f t="shared" si="13"/>
        <v>#DIV/0!</v>
      </c>
      <c r="I214" s="429"/>
    </row>
    <row r="215" spans="1:9" s="5" customFormat="1" ht="12.75" hidden="1" customHeight="1">
      <c r="A215" s="131"/>
      <c r="B215" s="116"/>
      <c r="C215" s="117"/>
      <c r="D215" s="117"/>
      <c r="E215" s="117"/>
      <c r="F215" s="117"/>
      <c r="G215" s="117"/>
      <c r="H215" s="62" t="e">
        <f t="shared" si="13"/>
        <v>#DIV/0!</v>
      </c>
      <c r="I215" s="429"/>
    </row>
    <row r="216" spans="1:9" s="5" customFormat="1" ht="1.5" hidden="1" customHeight="1">
      <c r="A216" s="98"/>
      <c r="B216" s="121"/>
      <c r="C216" s="117">
        <v>0</v>
      </c>
      <c r="D216" s="117">
        <v>0</v>
      </c>
      <c r="E216" s="117">
        <v>0</v>
      </c>
      <c r="F216" s="117">
        <v>0</v>
      </c>
      <c r="G216" s="117">
        <v>0</v>
      </c>
      <c r="H216" s="62" t="e">
        <f t="shared" si="13"/>
        <v>#DIV/0!</v>
      </c>
      <c r="I216" s="429"/>
    </row>
    <row r="217" spans="1:9" s="5" customFormat="1" ht="36.75" hidden="1" customHeight="1">
      <c r="A217" s="122" t="s">
        <v>82</v>
      </c>
      <c r="B217" s="123" t="s">
        <v>83</v>
      </c>
      <c r="C217" s="124" t="e">
        <f>#REF!</f>
        <v>#REF!</v>
      </c>
      <c r="D217" s="124" t="e">
        <f>#REF!</f>
        <v>#REF!</v>
      </c>
      <c r="E217" s="124" t="e">
        <f>#REF!</f>
        <v>#REF!</v>
      </c>
      <c r="F217" s="124" t="e">
        <f>#REF!</f>
        <v>#REF!</v>
      </c>
      <c r="G217" s="124" t="e">
        <f>#REF!</f>
        <v>#REF!</v>
      </c>
      <c r="H217" s="124" t="e">
        <f t="shared" si="13"/>
        <v>#REF!</v>
      </c>
      <c r="I217" s="150"/>
    </row>
    <row r="218" spans="1:9" s="5" customFormat="1" ht="23.25" hidden="1" customHeight="1">
      <c r="A218" s="126"/>
      <c r="B218" s="127" t="s">
        <v>17</v>
      </c>
      <c r="C218" s="59" t="e">
        <f>#REF!</f>
        <v>#REF!</v>
      </c>
      <c r="D218" s="59" t="e">
        <f>#REF!</f>
        <v>#REF!</v>
      </c>
      <c r="E218" s="59" t="e">
        <f>#REF!</f>
        <v>#REF!</v>
      </c>
      <c r="F218" s="59" t="e">
        <f>#REF!</f>
        <v>#REF!</v>
      </c>
      <c r="G218" s="59" t="e">
        <f>#REF!</f>
        <v>#REF!</v>
      </c>
      <c r="H218" s="59">
        <v>0</v>
      </c>
      <c r="I218" s="151"/>
    </row>
    <row r="219" spans="1:9" s="5" customFormat="1" ht="22.5" hidden="1" customHeight="1">
      <c r="A219" s="126"/>
      <c r="B219" s="127" t="s">
        <v>18</v>
      </c>
      <c r="C219" s="59" t="e">
        <f>#REF!</f>
        <v>#REF!</v>
      </c>
      <c r="D219" s="59" t="e">
        <f>#REF!</f>
        <v>#REF!</v>
      </c>
      <c r="E219" s="59" t="e">
        <f>#REF!</f>
        <v>#REF!</v>
      </c>
      <c r="F219" s="59" t="e">
        <f>#REF!</f>
        <v>#REF!</v>
      </c>
      <c r="G219" s="59" t="e">
        <f>#REF!</f>
        <v>#REF!</v>
      </c>
      <c r="H219" s="59">
        <v>0</v>
      </c>
      <c r="I219" s="151"/>
    </row>
    <row r="220" spans="1:9" s="5" customFormat="1" ht="21" hidden="1" customHeight="1">
      <c r="A220" s="126"/>
      <c r="B220" s="127" t="s">
        <v>19</v>
      </c>
      <c r="C220" s="59" t="e">
        <f>#REF!</f>
        <v>#REF!</v>
      </c>
      <c r="D220" s="59" t="e">
        <f>#REF!</f>
        <v>#REF!</v>
      </c>
      <c r="E220" s="59" t="e">
        <f>#REF!</f>
        <v>#REF!</v>
      </c>
      <c r="F220" s="59" t="e">
        <f>#REF!</f>
        <v>#REF!</v>
      </c>
      <c r="G220" s="59" t="e">
        <f>#REF!</f>
        <v>#REF!</v>
      </c>
      <c r="H220" s="59" t="e">
        <f>G220/C220*100</f>
        <v>#REF!</v>
      </c>
      <c r="I220" s="151"/>
    </row>
    <row r="221" spans="1:9" s="5" customFormat="1" ht="26.25" hidden="1" customHeight="1">
      <c r="A221" s="98"/>
      <c r="B221" s="121"/>
      <c r="C221" s="117"/>
      <c r="D221" s="117"/>
      <c r="E221" s="117"/>
      <c r="F221" s="117"/>
      <c r="G221" s="117"/>
      <c r="H221" s="62" t="e">
        <f>G221/C221*100</f>
        <v>#DIV/0!</v>
      </c>
      <c r="I221" s="132"/>
    </row>
    <row r="222" spans="1:9" s="5" customFormat="1" ht="36.75" hidden="1" customHeight="1">
      <c r="A222" s="76" t="s">
        <v>84</v>
      </c>
      <c r="B222" s="152" t="s">
        <v>85</v>
      </c>
      <c r="C222" s="112"/>
      <c r="D222" s="112"/>
      <c r="E222" s="112"/>
      <c r="F222" s="112"/>
      <c r="G222" s="112"/>
      <c r="H222" s="78"/>
      <c r="I222" s="153"/>
    </row>
    <row r="223" spans="1:9" s="5" customFormat="1" ht="18" hidden="1" customHeight="1">
      <c r="A223" s="98"/>
      <c r="B223" s="53" t="s">
        <v>24</v>
      </c>
      <c r="C223" s="84">
        <f t="shared" ref="C223:G225" si="15">C228+C232</f>
        <v>0</v>
      </c>
      <c r="D223" s="84">
        <f t="shared" si="15"/>
        <v>0</v>
      </c>
      <c r="E223" s="84">
        <f t="shared" si="15"/>
        <v>0</v>
      </c>
      <c r="F223" s="84">
        <f t="shared" si="15"/>
        <v>0</v>
      </c>
      <c r="G223" s="84">
        <f t="shared" si="15"/>
        <v>0</v>
      </c>
      <c r="H223" s="54" t="e">
        <f>G223/C223*100</f>
        <v>#DIV/0!</v>
      </c>
      <c r="I223" s="385" t="s">
        <v>86</v>
      </c>
    </row>
    <row r="224" spans="1:9" s="5" customFormat="1" ht="18" hidden="1" customHeight="1">
      <c r="A224" s="98"/>
      <c r="B224" s="57" t="s">
        <v>17</v>
      </c>
      <c r="C224" s="86">
        <f t="shared" si="15"/>
        <v>0</v>
      </c>
      <c r="D224" s="86">
        <f t="shared" si="15"/>
        <v>0</v>
      </c>
      <c r="E224" s="86">
        <f t="shared" si="15"/>
        <v>0</v>
      </c>
      <c r="F224" s="86">
        <f t="shared" si="15"/>
        <v>0</v>
      </c>
      <c r="G224" s="86">
        <f t="shared" si="15"/>
        <v>0</v>
      </c>
      <c r="H224" s="58" t="e">
        <f>G224/C224*100</f>
        <v>#DIV/0!</v>
      </c>
      <c r="I224" s="430"/>
    </row>
    <row r="225" spans="1:9" s="5" customFormat="1" ht="19.5" hidden="1" customHeight="1">
      <c r="A225" s="98"/>
      <c r="B225" s="57" t="s">
        <v>18</v>
      </c>
      <c r="C225" s="86">
        <f t="shared" si="15"/>
        <v>0</v>
      </c>
      <c r="D225" s="86">
        <f t="shared" si="15"/>
        <v>0</v>
      </c>
      <c r="E225" s="86">
        <f t="shared" si="15"/>
        <v>0</v>
      </c>
      <c r="F225" s="86">
        <f t="shared" si="15"/>
        <v>0</v>
      </c>
      <c r="G225" s="86">
        <f t="shared" si="15"/>
        <v>0</v>
      </c>
      <c r="H225" s="58">
        <v>0</v>
      </c>
      <c r="I225" s="430"/>
    </row>
    <row r="226" spans="1:9" s="5" customFormat="1" ht="15.75" hidden="1" customHeight="1">
      <c r="A226" s="98"/>
      <c r="B226" s="57" t="s">
        <v>19</v>
      </c>
      <c r="C226" s="86"/>
      <c r="D226" s="86"/>
      <c r="E226" s="86"/>
      <c r="F226" s="86"/>
      <c r="G226" s="86"/>
      <c r="H226" s="54"/>
      <c r="I226" s="430"/>
    </row>
    <row r="227" spans="1:9" s="5" customFormat="1" ht="16.5" hidden="1" customHeight="1">
      <c r="A227" s="98"/>
      <c r="B227" s="70" t="s">
        <v>29</v>
      </c>
      <c r="C227" s="86"/>
      <c r="D227" s="86"/>
      <c r="E227" s="86"/>
      <c r="F227" s="86"/>
      <c r="G227" s="86"/>
      <c r="H227" s="54"/>
      <c r="I227" s="430"/>
    </row>
    <row r="228" spans="1:9" s="5" customFormat="1" ht="28.5" hidden="1" customHeight="1">
      <c r="A228" s="98"/>
      <c r="B228" s="70" t="s">
        <v>87</v>
      </c>
      <c r="C228" s="84">
        <f>C229+C230+C231</f>
        <v>0</v>
      </c>
      <c r="D228" s="84">
        <f>D229+D230+D231</f>
        <v>0</v>
      </c>
      <c r="E228" s="84">
        <f>E229+E230+E231</f>
        <v>0</v>
      </c>
      <c r="F228" s="84">
        <f>F229+F230+F231</f>
        <v>0</v>
      </c>
      <c r="G228" s="84">
        <f>G229+G230+G231</f>
        <v>0</v>
      </c>
      <c r="H228" s="54">
        <v>0</v>
      </c>
      <c r="I228" s="430"/>
    </row>
    <row r="229" spans="1:9" s="5" customFormat="1" ht="19.5" hidden="1" customHeight="1">
      <c r="A229" s="98"/>
      <c r="B229" s="57" t="s">
        <v>17</v>
      </c>
      <c r="C229" s="86"/>
      <c r="D229" s="86"/>
      <c r="E229" s="86"/>
      <c r="F229" s="86"/>
      <c r="G229" s="86"/>
      <c r="H229" s="54"/>
      <c r="I229" s="430"/>
    </row>
    <row r="230" spans="1:9" s="5" customFormat="1" ht="17.25" hidden="1" customHeight="1">
      <c r="A230" s="98"/>
      <c r="B230" s="57" t="s">
        <v>18</v>
      </c>
      <c r="C230" s="86"/>
      <c r="D230" s="86"/>
      <c r="E230" s="86"/>
      <c r="F230" s="86"/>
      <c r="G230" s="86"/>
      <c r="H230" s="54"/>
      <c r="I230" s="430"/>
    </row>
    <row r="231" spans="1:9" s="5" customFormat="1" ht="15.75" hidden="1" customHeight="1">
      <c r="A231" s="98"/>
      <c r="B231" s="57" t="s">
        <v>19</v>
      </c>
      <c r="C231" s="86"/>
      <c r="D231" s="86"/>
      <c r="E231" s="86"/>
      <c r="F231" s="86"/>
      <c r="G231" s="86"/>
      <c r="H231" s="54"/>
      <c r="I231" s="430"/>
    </row>
    <row r="232" spans="1:9" s="5" customFormat="1" ht="15.75" hidden="1" customHeight="1">
      <c r="A232" s="98"/>
      <c r="B232" s="88" t="s">
        <v>21</v>
      </c>
      <c r="C232" s="84">
        <f>C233+C234+C235</f>
        <v>0</v>
      </c>
      <c r="D232" s="84">
        <f>D233+D234+D235</f>
        <v>0</v>
      </c>
      <c r="E232" s="84">
        <f>E233+E234+E235</f>
        <v>0</v>
      </c>
      <c r="F232" s="84">
        <f>F233+F234+F235</f>
        <v>0</v>
      </c>
      <c r="G232" s="84">
        <f>G233+G234+G235</f>
        <v>0</v>
      </c>
      <c r="H232" s="54" t="e">
        <f>G232/C232*100</f>
        <v>#DIV/0!</v>
      </c>
      <c r="I232" s="430"/>
    </row>
    <row r="233" spans="1:9" s="5" customFormat="1" ht="19.5" hidden="1" customHeight="1">
      <c r="A233" s="98"/>
      <c r="B233" s="57" t="s">
        <v>17</v>
      </c>
      <c r="C233" s="86">
        <v>0</v>
      </c>
      <c r="D233" s="86">
        <v>0</v>
      </c>
      <c r="E233" s="86">
        <v>0</v>
      </c>
      <c r="F233" s="86">
        <v>0</v>
      </c>
      <c r="G233" s="86">
        <v>0</v>
      </c>
      <c r="H233" s="58" t="e">
        <f>G233/C233*100</f>
        <v>#DIV/0!</v>
      </c>
      <c r="I233" s="430"/>
    </row>
    <row r="234" spans="1:9" s="5" customFormat="1" ht="17.25" hidden="1" customHeight="1">
      <c r="A234" s="98"/>
      <c r="B234" s="57" t="s">
        <v>18</v>
      </c>
      <c r="C234" s="86"/>
      <c r="D234" s="86"/>
      <c r="E234" s="86"/>
      <c r="F234" s="86"/>
      <c r="G234" s="86"/>
      <c r="H234" s="54"/>
      <c r="I234" s="430"/>
    </row>
    <row r="235" spans="1:9" s="5" customFormat="1" ht="21" hidden="1" customHeight="1">
      <c r="A235" s="98"/>
      <c r="B235" s="57" t="s">
        <v>19</v>
      </c>
      <c r="C235" s="81"/>
      <c r="D235" s="81"/>
      <c r="E235" s="81"/>
      <c r="F235" s="81"/>
      <c r="G235" s="81"/>
      <c r="H235" s="96"/>
      <c r="I235" s="430"/>
    </row>
    <row r="236" spans="1:9" s="5" customFormat="1" ht="28.5" hidden="1" customHeight="1">
      <c r="A236" s="122" t="s">
        <v>88</v>
      </c>
      <c r="B236" s="154" t="s">
        <v>89</v>
      </c>
      <c r="C236" s="124">
        <f>C241</f>
        <v>0</v>
      </c>
      <c r="D236" s="124">
        <f>D241</f>
        <v>0</v>
      </c>
      <c r="E236" s="124">
        <f>E241</f>
        <v>0</v>
      </c>
      <c r="F236" s="124">
        <f>F241</f>
        <v>0</v>
      </c>
      <c r="G236" s="124">
        <f>G241</f>
        <v>0</v>
      </c>
      <c r="H236" s="124"/>
      <c r="I236" s="155"/>
    </row>
    <row r="237" spans="1:9" s="5" customFormat="1" ht="21.75" hidden="1" customHeight="1">
      <c r="A237" s="126"/>
      <c r="B237" s="127" t="s">
        <v>17</v>
      </c>
      <c r="C237" s="128">
        <f t="shared" ref="C237:G239" si="16">C245</f>
        <v>0</v>
      </c>
      <c r="D237" s="128">
        <f t="shared" si="16"/>
        <v>0</v>
      </c>
      <c r="E237" s="128">
        <f t="shared" si="16"/>
        <v>0</v>
      </c>
      <c r="F237" s="128">
        <f t="shared" si="16"/>
        <v>0</v>
      </c>
      <c r="G237" s="128">
        <f t="shared" si="16"/>
        <v>0</v>
      </c>
      <c r="H237" s="128"/>
      <c r="I237" s="135"/>
    </row>
    <row r="238" spans="1:9" s="5" customFormat="1" ht="23.25" hidden="1" customHeight="1">
      <c r="A238" s="126"/>
      <c r="B238" s="127" t="s">
        <v>18</v>
      </c>
      <c r="C238" s="128">
        <f t="shared" si="16"/>
        <v>0</v>
      </c>
      <c r="D238" s="128">
        <f t="shared" si="16"/>
        <v>0</v>
      </c>
      <c r="E238" s="128">
        <f t="shared" si="16"/>
        <v>0</v>
      </c>
      <c r="F238" s="128">
        <f t="shared" si="16"/>
        <v>0</v>
      </c>
      <c r="G238" s="128">
        <f t="shared" si="16"/>
        <v>0</v>
      </c>
      <c r="H238" s="128"/>
      <c r="I238" s="135"/>
    </row>
    <row r="239" spans="1:9" s="5" customFormat="1" ht="20.25" hidden="1" customHeight="1">
      <c r="A239" s="126"/>
      <c r="B239" s="127" t="s">
        <v>19</v>
      </c>
      <c r="C239" s="128">
        <f t="shared" si="16"/>
        <v>0</v>
      </c>
      <c r="D239" s="128">
        <f t="shared" si="16"/>
        <v>0</v>
      </c>
      <c r="E239" s="128">
        <f t="shared" si="16"/>
        <v>0</v>
      </c>
      <c r="F239" s="128">
        <f t="shared" si="16"/>
        <v>0</v>
      </c>
      <c r="G239" s="128">
        <f t="shared" si="16"/>
        <v>0</v>
      </c>
      <c r="H239" s="128"/>
      <c r="I239" s="135"/>
    </row>
    <row r="240" spans="1:9" s="5" customFormat="1" ht="20.25" hidden="1" customHeight="1">
      <c r="A240" s="156" t="s">
        <v>90</v>
      </c>
      <c r="B240" s="48" t="s">
        <v>89</v>
      </c>
      <c r="C240" s="50">
        <f>C241</f>
        <v>0</v>
      </c>
      <c r="D240" s="50">
        <f>D241</f>
        <v>0</v>
      </c>
      <c r="E240" s="50">
        <f>E241</f>
        <v>0</v>
      </c>
      <c r="F240" s="50">
        <f>F241</f>
        <v>0</v>
      </c>
      <c r="G240" s="50">
        <f>G241</f>
        <v>0</v>
      </c>
      <c r="H240" s="50" t="e">
        <f>G240/C240*100</f>
        <v>#DIV/0!</v>
      </c>
      <c r="I240" s="157"/>
    </row>
    <row r="241" spans="1:9" s="5" customFormat="1" ht="27" hidden="1" customHeight="1">
      <c r="A241" s="107" t="s">
        <v>91</v>
      </c>
      <c r="B241" s="158" t="s">
        <v>92</v>
      </c>
      <c r="C241" s="62">
        <f>C244+C259</f>
        <v>0</v>
      </c>
      <c r="D241" s="62">
        <f>D244+D259</f>
        <v>0</v>
      </c>
      <c r="E241" s="62">
        <f>E244+E259</f>
        <v>0</v>
      </c>
      <c r="F241" s="62">
        <f>F244+F259</f>
        <v>0</v>
      </c>
      <c r="G241" s="62">
        <f>G244+G259</f>
        <v>0</v>
      </c>
      <c r="H241" s="62" t="e">
        <f>G241/C241*100</f>
        <v>#DIV/0!</v>
      </c>
      <c r="I241" s="159"/>
    </row>
    <row r="242" spans="1:9" s="5" customFormat="1" ht="41.25" hidden="1" customHeight="1">
      <c r="A242" s="76" t="s">
        <v>93</v>
      </c>
      <c r="B242" s="160" t="s">
        <v>94</v>
      </c>
      <c r="C242" s="112"/>
      <c r="D242" s="112"/>
      <c r="E242" s="112"/>
      <c r="F242" s="112"/>
      <c r="G242" s="112"/>
      <c r="H242" s="78"/>
      <c r="I242" s="161"/>
    </row>
    <row r="243" spans="1:9" s="5" customFormat="1" ht="32.25" hidden="1" customHeight="1">
      <c r="A243" s="83"/>
      <c r="B243" s="162" t="s">
        <v>85</v>
      </c>
      <c r="C243" s="84"/>
      <c r="D243" s="84"/>
      <c r="E243" s="84"/>
      <c r="F243" s="84"/>
      <c r="G243" s="84"/>
      <c r="H243" s="54"/>
      <c r="I243" s="97"/>
    </row>
    <row r="244" spans="1:9" s="5" customFormat="1" ht="17.25" hidden="1" customHeight="1">
      <c r="A244" s="83"/>
      <c r="B244" s="53" t="s">
        <v>24</v>
      </c>
      <c r="C244" s="84">
        <f t="shared" ref="C244:G247" si="17">C249+C253</f>
        <v>0</v>
      </c>
      <c r="D244" s="84">
        <f t="shared" si="17"/>
        <v>0</v>
      </c>
      <c r="E244" s="84">
        <f t="shared" si="17"/>
        <v>0</v>
      </c>
      <c r="F244" s="84">
        <f t="shared" si="17"/>
        <v>0</v>
      </c>
      <c r="G244" s="84">
        <f t="shared" si="17"/>
        <v>0</v>
      </c>
      <c r="H244" s="54" t="e">
        <f>G244/C244*100</f>
        <v>#DIV/0!</v>
      </c>
      <c r="I244" s="385" t="s">
        <v>95</v>
      </c>
    </row>
    <row r="245" spans="1:9" s="5" customFormat="1" ht="26.25" hidden="1" customHeight="1">
      <c r="A245" s="83"/>
      <c r="B245" s="57" t="s">
        <v>17</v>
      </c>
      <c r="C245" s="58">
        <f t="shared" si="17"/>
        <v>0</v>
      </c>
      <c r="D245" s="58">
        <f t="shared" si="17"/>
        <v>0</v>
      </c>
      <c r="E245" s="58">
        <f t="shared" si="17"/>
        <v>0</v>
      </c>
      <c r="F245" s="58">
        <f t="shared" si="17"/>
        <v>0</v>
      </c>
      <c r="G245" s="58">
        <f t="shared" si="17"/>
        <v>0</v>
      </c>
      <c r="H245" s="58" t="e">
        <f>G245/C245*100</f>
        <v>#DIV/0!</v>
      </c>
      <c r="I245" s="385"/>
    </row>
    <row r="246" spans="1:9" s="5" customFormat="1" ht="51" hidden="1" customHeight="1">
      <c r="A246" s="83"/>
      <c r="B246" s="57" t="s">
        <v>18</v>
      </c>
      <c r="C246" s="86">
        <f t="shared" si="17"/>
        <v>0</v>
      </c>
      <c r="D246" s="86">
        <f t="shared" si="17"/>
        <v>0</v>
      </c>
      <c r="E246" s="86">
        <f t="shared" si="17"/>
        <v>0</v>
      </c>
      <c r="F246" s="86">
        <f t="shared" si="17"/>
        <v>0</v>
      </c>
      <c r="G246" s="86">
        <f t="shared" si="17"/>
        <v>0</v>
      </c>
      <c r="H246" s="58">
        <v>0</v>
      </c>
      <c r="I246" s="385"/>
    </row>
    <row r="247" spans="1:9" s="5" customFormat="1" ht="24.75" hidden="1" customHeight="1">
      <c r="A247" s="85"/>
      <c r="B247" s="57" t="s">
        <v>19</v>
      </c>
      <c r="C247" s="86">
        <f t="shared" si="17"/>
        <v>0</v>
      </c>
      <c r="D247" s="86">
        <f t="shared" si="17"/>
        <v>0</v>
      </c>
      <c r="E247" s="86">
        <f t="shared" si="17"/>
        <v>0</v>
      </c>
      <c r="F247" s="86">
        <f t="shared" si="17"/>
        <v>0</v>
      </c>
      <c r="G247" s="86">
        <f t="shared" si="17"/>
        <v>0</v>
      </c>
      <c r="H247" s="58">
        <v>0</v>
      </c>
      <c r="I247" s="385"/>
    </row>
    <row r="248" spans="1:9" s="5" customFormat="1" ht="17.25" hidden="1" customHeight="1">
      <c r="A248" s="83"/>
      <c r="B248" s="70" t="s">
        <v>29</v>
      </c>
      <c r="C248" s="84"/>
      <c r="D248" s="84"/>
      <c r="E248" s="84"/>
      <c r="F248" s="84"/>
      <c r="G248" s="84"/>
      <c r="H248" s="54"/>
      <c r="I248" s="385"/>
    </row>
    <row r="249" spans="1:9" s="5" customFormat="1" ht="17.25" hidden="1" customHeight="1">
      <c r="A249" s="83"/>
      <c r="B249" s="70" t="s">
        <v>72</v>
      </c>
      <c r="C249" s="84">
        <f>C250+C251+C252</f>
        <v>0</v>
      </c>
      <c r="D249" s="84">
        <f>D250+D251+D252</f>
        <v>0</v>
      </c>
      <c r="E249" s="84">
        <f>E250+E251+E252</f>
        <v>0</v>
      </c>
      <c r="F249" s="84">
        <f>F250+F251+F252</f>
        <v>0</v>
      </c>
      <c r="G249" s="84">
        <f>G250+G251+G252</f>
        <v>0</v>
      </c>
      <c r="H249" s="54" t="e">
        <f>G249/C249*100</f>
        <v>#DIV/0!</v>
      </c>
      <c r="I249" s="385"/>
    </row>
    <row r="250" spans="1:9" s="5" customFormat="1" ht="17.25" hidden="1" customHeight="1">
      <c r="A250" s="83"/>
      <c r="B250" s="57" t="s">
        <v>17</v>
      </c>
      <c r="C250" s="58">
        <v>0</v>
      </c>
      <c r="D250" s="86">
        <v>0</v>
      </c>
      <c r="E250" s="86">
        <v>0</v>
      </c>
      <c r="F250" s="86">
        <v>0</v>
      </c>
      <c r="G250" s="86">
        <v>0</v>
      </c>
      <c r="H250" s="58" t="e">
        <f>G250/C250*100</f>
        <v>#DIV/0!</v>
      </c>
      <c r="I250" s="385"/>
    </row>
    <row r="251" spans="1:9" s="5" customFormat="1" ht="17.25" hidden="1" customHeight="1">
      <c r="A251" s="83"/>
      <c r="B251" s="57" t="s">
        <v>18</v>
      </c>
      <c r="C251" s="86"/>
      <c r="D251" s="86"/>
      <c r="E251" s="86"/>
      <c r="F251" s="86"/>
      <c r="G251" s="86"/>
      <c r="H251" s="54"/>
      <c r="I251" s="385"/>
    </row>
    <row r="252" spans="1:9" s="5" customFormat="1" ht="17.25" hidden="1" customHeight="1">
      <c r="A252" s="83"/>
      <c r="B252" s="57" t="s">
        <v>19</v>
      </c>
      <c r="C252" s="84"/>
      <c r="D252" s="84"/>
      <c r="E252" s="84"/>
      <c r="F252" s="84"/>
      <c r="G252" s="84"/>
      <c r="H252" s="54"/>
      <c r="I252" s="385"/>
    </row>
    <row r="253" spans="1:9" s="5" customFormat="1" ht="30" hidden="1" customHeight="1">
      <c r="A253" s="83"/>
      <c r="B253" s="88" t="s">
        <v>21</v>
      </c>
      <c r="C253" s="54">
        <f>C254+C255+C256</f>
        <v>0</v>
      </c>
      <c r="D253" s="54">
        <f>D254+D255+D256</f>
        <v>0</v>
      </c>
      <c r="E253" s="54">
        <f>E254+E255+E256</f>
        <v>0</v>
      </c>
      <c r="F253" s="54">
        <f>F254+F255+F256</f>
        <v>0</v>
      </c>
      <c r="G253" s="54">
        <f>G254+G255+G256</f>
        <v>0</v>
      </c>
      <c r="H253" s="54">
        <v>0</v>
      </c>
      <c r="I253" s="385"/>
    </row>
    <row r="254" spans="1:9" s="5" customFormat="1" ht="17.25" hidden="1" customHeight="1">
      <c r="A254" s="83"/>
      <c r="B254" s="57" t="s">
        <v>17</v>
      </c>
      <c r="C254" s="86"/>
      <c r="D254" s="86"/>
      <c r="E254" s="163"/>
      <c r="F254" s="86"/>
      <c r="G254" s="86"/>
      <c r="H254" s="54"/>
      <c r="I254" s="385"/>
    </row>
    <row r="255" spans="1:9" s="5" customFormat="1" ht="17.25" hidden="1" customHeight="1">
      <c r="A255" s="83"/>
      <c r="B255" s="57" t="s">
        <v>18</v>
      </c>
      <c r="C255" s="128"/>
      <c r="D255" s="128"/>
      <c r="E255" s="128"/>
      <c r="F255" s="128"/>
      <c r="G255" s="128"/>
      <c r="H255" s="55"/>
      <c r="I255" s="385"/>
    </row>
    <row r="256" spans="1:9" s="5" customFormat="1" ht="17.25" hidden="1" customHeight="1">
      <c r="A256" s="85"/>
      <c r="B256" s="57" t="s">
        <v>19</v>
      </c>
      <c r="C256" s="128"/>
      <c r="D256" s="128"/>
      <c r="E256" s="128"/>
      <c r="F256" s="128"/>
      <c r="G256" s="128"/>
      <c r="H256" s="55"/>
      <c r="I256" s="385"/>
    </row>
    <row r="257" spans="1:9" s="5" customFormat="1" ht="14.25" hidden="1" customHeight="1">
      <c r="A257" s="83"/>
      <c r="B257" s="164"/>
      <c r="C257" s="81"/>
      <c r="D257" s="81"/>
      <c r="E257" s="81"/>
      <c r="F257" s="81"/>
      <c r="G257" s="81"/>
      <c r="H257" s="62" t="e">
        <f>G257/C257*100</f>
        <v>#DIV/0!</v>
      </c>
      <c r="I257" s="164"/>
    </row>
    <row r="258" spans="1:9" s="5" customFormat="1" ht="25.5" hidden="1" customHeight="1">
      <c r="A258" s="165" t="s">
        <v>84</v>
      </c>
      <c r="B258" s="166" t="s">
        <v>96</v>
      </c>
      <c r="C258" s="81"/>
      <c r="D258" s="81"/>
      <c r="E258" s="81"/>
      <c r="F258" s="81"/>
      <c r="G258" s="81"/>
      <c r="H258" s="55"/>
      <c r="I258" s="385" t="s">
        <v>97</v>
      </c>
    </row>
    <row r="259" spans="1:9" s="5" customFormat="1" ht="14.25" hidden="1" customHeight="1">
      <c r="A259" s="83"/>
      <c r="B259" s="53" t="s">
        <v>24</v>
      </c>
      <c r="C259" s="167">
        <f t="shared" ref="C259:G262" si="18">C264+C268</f>
        <v>0</v>
      </c>
      <c r="D259" s="167">
        <f t="shared" si="18"/>
        <v>0</v>
      </c>
      <c r="E259" s="167">
        <f t="shared" si="18"/>
        <v>0</v>
      </c>
      <c r="F259" s="167">
        <f t="shared" si="18"/>
        <v>0</v>
      </c>
      <c r="G259" s="167">
        <f t="shared" si="18"/>
        <v>0</v>
      </c>
      <c r="H259" s="168" t="e">
        <f>G259/C259*100</f>
        <v>#DIV/0!</v>
      </c>
      <c r="I259" s="385"/>
    </row>
    <row r="260" spans="1:9" s="5" customFormat="1" ht="14.25" hidden="1" customHeight="1">
      <c r="A260" s="83"/>
      <c r="B260" s="57" t="s">
        <v>13</v>
      </c>
      <c r="C260" s="169">
        <f t="shared" si="18"/>
        <v>0</v>
      </c>
      <c r="D260" s="169">
        <f t="shared" si="18"/>
        <v>0</v>
      </c>
      <c r="E260" s="169">
        <f t="shared" si="18"/>
        <v>0</v>
      </c>
      <c r="F260" s="169">
        <f t="shared" si="18"/>
        <v>0</v>
      </c>
      <c r="G260" s="169">
        <f t="shared" si="18"/>
        <v>0</v>
      </c>
      <c r="H260" s="168" t="e">
        <f>G260/C260*100</f>
        <v>#DIV/0!</v>
      </c>
      <c r="I260" s="385"/>
    </row>
    <row r="261" spans="1:9" s="5" customFormat="1" ht="14.25" hidden="1" customHeight="1">
      <c r="A261" s="83"/>
      <c r="B261" s="57" t="s">
        <v>14</v>
      </c>
      <c r="C261" s="170">
        <f t="shared" si="18"/>
        <v>0</v>
      </c>
      <c r="D261" s="170">
        <f t="shared" si="18"/>
        <v>0</v>
      </c>
      <c r="E261" s="170">
        <f t="shared" si="18"/>
        <v>0</v>
      </c>
      <c r="F261" s="170">
        <f t="shared" si="18"/>
        <v>0</v>
      </c>
      <c r="G261" s="170">
        <f t="shared" si="18"/>
        <v>0</v>
      </c>
      <c r="H261" s="170">
        <f>H266+H270</f>
        <v>0</v>
      </c>
      <c r="I261" s="385"/>
    </row>
    <row r="262" spans="1:9" s="5" customFormat="1" ht="14.25" hidden="1" customHeight="1">
      <c r="A262" s="83"/>
      <c r="B262" s="57" t="s">
        <v>15</v>
      </c>
      <c r="C262" s="170">
        <f t="shared" si="18"/>
        <v>0</v>
      </c>
      <c r="D262" s="170">
        <f t="shared" si="18"/>
        <v>0</v>
      </c>
      <c r="E262" s="170">
        <f t="shared" si="18"/>
        <v>0</v>
      </c>
      <c r="F262" s="170">
        <f t="shared" si="18"/>
        <v>0</v>
      </c>
      <c r="G262" s="170">
        <f t="shared" si="18"/>
        <v>0</v>
      </c>
      <c r="H262" s="170">
        <f>H267+H271</f>
        <v>0</v>
      </c>
      <c r="I262" s="385"/>
    </row>
    <row r="263" spans="1:9" s="5" customFormat="1" ht="14.25" hidden="1" customHeight="1">
      <c r="A263" s="83"/>
      <c r="B263" s="70" t="s">
        <v>29</v>
      </c>
      <c r="C263" s="81"/>
      <c r="D263" s="81"/>
      <c r="E263" s="81"/>
      <c r="F263" s="81"/>
      <c r="G263" s="81"/>
      <c r="H263" s="55"/>
      <c r="I263" s="385"/>
    </row>
    <row r="264" spans="1:9" s="5" customFormat="1" ht="14.25" hidden="1" customHeight="1">
      <c r="A264" s="83"/>
      <c r="B264" s="70" t="s">
        <v>72</v>
      </c>
      <c r="C264" s="167">
        <f>C265+C266+C267</f>
        <v>0</v>
      </c>
      <c r="D264" s="167">
        <f>D265+D266+D267</f>
        <v>0</v>
      </c>
      <c r="E264" s="167">
        <f>E265+E266+E267</f>
        <v>0</v>
      </c>
      <c r="F264" s="167">
        <f>F265+F266+F267</f>
        <v>0</v>
      </c>
      <c r="G264" s="167">
        <f>G265+G266+G267</f>
        <v>0</v>
      </c>
      <c r="H264" s="168" t="e">
        <f>G264/C264*100</f>
        <v>#DIV/0!</v>
      </c>
      <c r="I264" s="385"/>
    </row>
    <row r="265" spans="1:9" s="5" customFormat="1" ht="14.25" hidden="1" customHeight="1">
      <c r="A265" s="83"/>
      <c r="B265" s="57" t="s">
        <v>13</v>
      </c>
      <c r="C265" s="128">
        <v>0</v>
      </c>
      <c r="D265" s="81"/>
      <c r="E265" s="81"/>
      <c r="F265" s="81"/>
      <c r="G265" s="81"/>
      <c r="H265" s="55"/>
      <c r="I265" s="385"/>
    </row>
    <row r="266" spans="1:9" s="5" customFormat="1" ht="14.25" hidden="1" customHeight="1">
      <c r="A266" s="83"/>
      <c r="B266" s="57" t="s">
        <v>14</v>
      </c>
      <c r="C266" s="81"/>
      <c r="D266" s="81"/>
      <c r="E266" s="81"/>
      <c r="F266" s="81"/>
      <c r="G266" s="81"/>
      <c r="H266" s="55"/>
      <c r="I266" s="385"/>
    </row>
    <row r="267" spans="1:9" s="5" customFormat="1" ht="14.25" hidden="1" customHeight="1">
      <c r="A267" s="83"/>
      <c r="B267" s="57" t="s">
        <v>15</v>
      </c>
      <c r="C267" s="81"/>
      <c r="D267" s="81"/>
      <c r="E267" s="81"/>
      <c r="F267" s="81"/>
      <c r="G267" s="81"/>
      <c r="H267" s="55"/>
      <c r="I267" s="385"/>
    </row>
    <row r="268" spans="1:9" s="5" customFormat="1" ht="14.25" hidden="1" customHeight="1">
      <c r="A268" s="83"/>
      <c r="B268" s="88" t="s">
        <v>21</v>
      </c>
      <c r="C268" s="168">
        <f t="shared" ref="C268:H268" si="19">C269+C270+C271</f>
        <v>0</v>
      </c>
      <c r="D268" s="168">
        <f t="shared" si="19"/>
        <v>0</v>
      </c>
      <c r="E268" s="168">
        <f t="shared" si="19"/>
        <v>0</v>
      </c>
      <c r="F268" s="168">
        <f t="shared" si="19"/>
        <v>0</v>
      </c>
      <c r="G268" s="168">
        <f t="shared" si="19"/>
        <v>0</v>
      </c>
      <c r="H268" s="168">
        <f t="shared" si="19"/>
        <v>0</v>
      </c>
      <c r="I268" s="385"/>
    </row>
    <row r="269" spans="1:9" s="5" customFormat="1" ht="14.25" hidden="1" customHeight="1">
      <c r="A269" s="83"/>
      <c r="B269" s="57" t="s">
        <v>13</v>
      </c>
      <c r="C269" s="81"/>
      <c r="D269" s="81"/>
      <c r="E269" s="81"/>
      <c r="F269" s="81"/>
      <c r="G269" s="81"/>
      <c r="H269" s="55"/>
      <c r="I269" s="385"/>
    </row>
    <row r="270" spans="1:9" s="5" customFormat="1" ht="14.25" hidden="1" customHeight="1">
      <c r="A270" s="83"/>
      <c r="B270" s="57" t="s">
        <v>14</v>
      </c>
      <c r="C270" s="81"/>
      <c r="D270" s="81"/>
      <c r="E270" s="81"/>
      <c r="F270" s="81"/>
      <c r="G270" s="81"/>
      <c r="H270" s="55"/>
      <c r="I270" s="385"/>
    </row>
    <row r="271" spans="1:9" s="5" customFormat="1" ht="14.25" hidden="1" customHeight="1">
      <c r="A271" s="83"/>
      <c r="B271" s="57" t="s">
        <v>15</v>
      </c>
      <c r="C271" s="81"/>
      <c r="D271" s="81"/>
      <c r="E271" s="81"/>
      <c r="F271" s="81"/>
      <c r="G271" s="81"/>
      <c r="H271" s="55"/>
      <c r="I271" s="385"/>
    </row>
    <row r="272" spans="1:9" s="5" customFormat="1" ht="59.25" hidden="1" customHeight="1">
      <c r="A272" s="122" t="s">
        <v>98</v>
      </c>
      <c r="B272" s="123" t="s">
        <v>99</v>
      </c>
      <c r="C272" s="124" t="e">
        <f>C276+#REF!</f>
        <v>#REF!</v>
      </c>
      <c r="D272" s="124" t="e">
        <f>D276+#REF!</f>
        <v>#REF!</v>
      </c>
      <c r="E272" s="124" t="e">
        <f>E276+#REF!</f>
        <v>#REF!</v>
      </c>
      <c r="F272" s="124" t="e">
        <f>F276+#REF!</f>
        <v>#REF!</v>
      </c>
      <c r="G272" s="124" t="e">
        <f>G276+#REF!</f>
        <v>#REF!</v>
      </c>
      <c r="H272" s="124" t="e">
        <f>G272/C272*100</f>
        <v>#REF!</v>
      </c>
      <c r="I272" s="171"/>
    </row>
    <row r="273" spans="1:9" s="5" customFormat="1" ht="24.75" hidden="1" customHeight="1">
      <c r="A273" s="126"/>
      <c r="B273" s="127" t="s">
        <v>17</v>
      </c>
      <c r="C273" s="59"/>
      <c r="D273" s="59"/>
      <c r="E273" s="59">
        <f t="shared" ref="C273:G275" si="20">E280+E294+E309+E483</f>
        <v>2000</v>
      </c>
      <c r="F273" s="59">
        <f t="shared" si="20"/>
        <v>2000</v>
      </c>
      <c r="G273" s="59">
        <f t="shared" si="20"/>
        <v>2000</v>
      </c>
      <c r="H273" s="59" t="e">
        <f>G273/C273*100</f>
        <v>#DIV/0!</v>
      </c>
      <c r="I273" s="97"/>
    </row>
    <row r="274" spans="1:9" s="5" customFormat="1" ht="24" hidden="1" customHeight="1">
      <c r="A274" s="126"/>
      <c r="B274" s="127" t="s">
        <v>18</v>
      </c>
      <c r="C274" s="59">
        <f t="shared" si="20"/>
        <v>0</v>
      </c>
      <c r="D274" s="59">
        <f t="shared" si="20"/>
        <v>0</v>
      </c>
      <c r="E274" s="59">
        <f t="shared" si="20"/>
        <v>0</v>
      </c>
      <c r="F274" s="59">
        <f t="shared" si="20"/>
        <v>0</v>
      </c>
      <c r="G274" s="59">
        <f t="shared" si="20"/>
        <v>0</v>
      </c>
      <c r="H274" s="59" t="e">
        <f>G274/C274*100</f>
        <v>#DIV/0!</v>
      </c>
      <c r="I274" s="97"/>
    </row>
    <row r="275" spans="1:9" s="5" customFormat="1" ht="20.25" hidden="1" customHeight="1">
      <c r="A275" s="126"/>
      <c r="B275" s="127" t="s">
        <v>19</v>
      </c>
      <c r="C275" s="59">
        <f t="shared" si="20"/>
        <v>0</v>
      </c>
      <c r="D275" s="59">
        <f t="shared" si="20"/>
        <v>0</v>
      </c>
      <c r="E275" s="59">
        <f t="shared" si="20"/>
        <v>0</v>
      </c>
      <c r="F275" s="59">
        <f t="shared" si="20"/>
        <v>0</v>
      </c>
      <c r="G275" s="59">
        <f t="shared" si="20"/>
        <v>0</v>
      </c>
      <c r="H275" s="59" t="e">
        <f>G275/C275*100</f>
        <v>#DIV/0!</v>
      </c>
      <c r="I275" s="97"/>
    </row>
    <row r="276" spans="1:9" s="5" customFormat="1" ht="47.25" hidden="1" customHeight="1">
      <c r="A276" s="107" t="s">
        <v>100</v>
      </c>
      <c r="B276" s="158" t="s">
        <v>101</v>
      </c>
      <c r="C276" s="62">
        <f>C279+C293</f>
        <v>0</v>
      </c>
      <c r="D276" s="62">
        <f>D279+D293</f>
        <v>0</v>
      </c>
      <c r="E276" s="62">
        <f>E279+E293</f>
        <v>0</v>
      </c>
      <c r="F276" s="62">
        <f>F279+F293</f>
        <v>0</v>
      </c>
      <c r="G276" s="62">
        <f>G279+G293</f>
        <v>0</v>
      </c>
      <c r="H276" s="62" t="e">
        <f>G276/C276*100</f>
        <v>#DIV/0!</v>
      </c>
      <c r="I276" s="172"/>
    </row>
    <row r="277" spans="1:9" s="5" customFormat="1" ht="37.5" hidden="1" customHeight="1">
      <c r="A277" s="126"/>
      <c r="B277" s="152" t="s">
        <v>102</v>
      </c>
      <c r="C277" s="112"/>
      <c r="D277" s="112"/>
      <c r="E277" s="112"/>
      <c r="F277" s="112"/>
      <c r="G277" s="112"/>
      <c r="H277" s="78"/>
      <c r="I277" s="97"/>
    </row>
    <row r="278" spans="1:9" s="5" customFormat="1" ht="42.75" hidden="1" customHeight="1">
      <c r="A278" s="126"/>
      <c r="B278" s="173" t="s">
        <v>103</v>
      </c>
      <c r="C278" s="112"/>
      <c r="D278" s="112"/>
      <c r="E278" s="112"/>
      <c r="F278" s="112"/>
      <c r="G278" s="112"/>
      <c r="H278" s="78"/>
      <c r="I278" s="97"/>
    </row>
    <row r="279" spans="1:9" s="5" customFormat="1" ht="20.25" hidden="1" customHeight="1">
      <c r="A279" s="126"/>
      <c r="B279" s="174" t="s">
        <v>24</v>
      </c>
      <c r="C279" s="175">
        <f>C280+C281+C282</f>
        <v>0</v>
      </c>
      <c r="D279" s="175">
        <f>D280+D281+D282</f>
        <v>0</v>
      </c>
      <c r="E279" s="175">
        <f>E280+E281+E282</f>
        <v>0</v>
      </c>
      <c r="F279" s="175">
        <f>F280+F281+F282</f>
        <v>0</v>
      </c>
      <c r="G279" s="175">
        <f>G280+G281+G282</f>
        <v>0</v>
      </c>
      <c r="H279" s="175" t="e">
        <f>G279/C279*100</f>
        <v>#DIV/0!</v>
      </c>
      <c r="I279" s="422" t="s">
        <v>104</v>
      </c>
    </row>
    <row r="280" spans="1:9" s="5" customFormat="1" ht="20.25" hidden="1" customHeight="1">
      <c r="A280" s="126"/>
      <c r="B280" s="176" t="s">
        <v>17</v>
      </c>
      <c r="C280" s="177">
        <f>C285+C289</f>
        <v>0</v>
      </c>
      <c r="D280" s="177">
        <f>D285+D289</f>
        <v>0</v>
      </c>
      <c r="E280" s="177">
        <f>E285+E289</f>
        <v>0</v>
      </c>
      <c r="F280" s="177">
        <f>F285+F289</f>
        <v>0</v>
      </c>
      <c r="G280" s="177">
        <f>G285+G289</f>
        <v>0</v>
      </c>
      <c r="H280" s="178" t="e">
        <f>G280/C280*100</f>
        <v>#DIV/0!</v>
      </c>
      <c r="I280" s="422"/>
    </row>
    <row r="281" spans="1:9" s="5" customFormat="1" ht="20.25" hidden="1" customHeight="1">
      <c r="A281" s="126"/>
      <c r="B281" s="176" t="s">
        <v>18</v>
      </c>
      <c r="C281" s="177">
        <f t="shared" ref="C281:G282" si="21">C286</f>
        <v>0</v>
      </c>
      <c r="D281" s="177">
        <f t="shared" si="21"/>
        <v>0</v>
      </c>
      <c r="E281" s="177">
        <f t="shared" si="21"/>
        <v>0</v>
      </c>
      <c r="F281" s="177">
        <f t="shared" si="21"/>
        <v>0</v>
      </c>
      <c r="G281" s="177">
        <f t="shared" si="21"/>
        <v>0</v>
      </c>
      <c r="H281" s="178">
        <v>0</v>
      </c>
      <c r="I281" s="422"/>
    </row>
    <row r="282" spans="1:9" s="5" customFormat="1" ht="20.25" hidden="1" customHeight="1">
      <c r="A282" s="126"/>
      <c r="B282" s="176" t="s">
        <v>19</v>
      </c>
      <c r="C282" s="177">
        <f t="shared" si="21"/>
        <v>0</v>
      </c>
      <c r="D282" s="177">
        <f t="shared" si="21"/>
        <v>0</v>
      </c>
      <c r="E282" s="177">
        <f t="shared" si="21"/>
        <v>0</v>
      </c>
      <c r="F282" s="177">
        <f t="shared" si="21"/>
        <v>0</v>
      </c>
      <c r="G282" s="177">
        <f t="shared" si="21"/>
        <v>0</v>
      </c>
      <c r="H282" s="178">
        <v>0</v>
      </c>
      <c r="I282" s="422"/>
    </row>
    <row r="283" spans="1:9" s="5" customFormat="1" ht="20.25" hidden="1" customHeight="1">
      <c r="A283" s="126"/>
      <c r="B283" s="179" t="s">
        <v>29</v>
      </c>
      <c r="C283" s="177"/>
      <c r="D283" s="177"/>
      <c r="E283" s="177"/>
      <c r="F283" s="177"/>
      <c r="G283" s="177"/>
      <c r="H283" s="175"/>
      <c r="I283" s="422"/>
    </row>
    <row r="284" spans="1:9" s="5" customFormat="1" ht="20.25" hidden="1" customHeight="1">
      <c r="A284" s="126"/>
      <c r="B284" s="179" t="s">
        <v>20</v>
      </c>
      <c r="C284" s="175">
        <f>C285+C286+C287</f>
        <v>0</v>
      </c>
      <c r="D284" s="175">
        <f>D285+D286+D287</f>
        <v>0</v>
      </c>
      <c r="E284" s="175">
        <f>E285+E286+E287</f>
        <v>0</v>
      </c>
      <c r="F284" s="175">
        <f>F285+F286+F287</f>
        <v>0</v>
      </c>
      <c r="G284" s="175">
        <f>G285+G286+G287</f>
        <v>0</v>
      </c>
      <c r="H284" s="175">
        <v>0</v>
      </c>
      <c r="I284" s="422"/>
    </row>
    <row r="285" spans="1:9" s="5" customFormat="1" ht="20.25" hidden="1" customHeight="1">
      <c r="A285" s="126"/>
      <c r="B285" s="176" t="s">
        <v>17</v>
      </c>
      <c r="C285" s="177"/>
      <c r="D285" s="177"/>
      <c r="E285" s="177"/>
      <c r="F285" s="177"/>
      <c r="G285" s="177"/>
      <c r="H285" s="175"/>
      <c r="I285" s="422"/>
    </row>
    <row r="286" spans="1:9" s="5" customFormat="1" ht="20.25" hidden="1" customHeight="1">
      <c r="A286" s="126"/>
      <c r="B286" s="176" t="s">
        <v>18</v>
      </c>
      <c r="C286" s="177"/>
      <c r="D286" s="177"/>
      <c r="E286" s="177"/>
      <c r="F286" s="177"/>
      <c r="G286" s="177"/>
      <c r="H286" s="175"/>
      <c r="I286" s="422"/>
    </row>
    <row r="287" spans="1:9" s="5" customFormat="1" ht="20.25" hidden="1" customHeight="1">
      <c r="A287" s="126"/>
      <c r="B287" s="176" t="s">
        <v>19</v>
      </c>
      <c r="C287" s="177"/>
      <c r="D287" s="177"/>
      <c r="E287" s="177"/>
      <c r="F287" s="177"/>
      <c r="G287" s="177"/>
      <c r="H287" s="175"/>
      <c r="I287" s="422"/>
    </row>
    <row r="288" spans="1:9" s="5" customFormat="1" ht="20.25" hidden="1" customHeight="1">
      <c r="A288" s="126"/>
      <c r="B288" s="180" t="s">
        <v>105</v>
      </c>
      <c r="C288" s="175">
        <f>C289+C290+C291</f>
        <v>0</v>
      </c>
      <c r="D288" s="175">
        <f>D289+D290+D291</f>
        <v>0</v>
      </c>
      <c r="E288" s="175">
        <f>E289+E290+E291</f>
        <v>0</v>
      </c>
      <c r="F288" s="175">
        <f>F289+F290+F291</f>
        <v>0</v>
      </c>
      <c r="G288" s="175">
        <f>G289+G290+G291</f>
        <v>0</v>
      </c>
      <c r="H288" s="175" t="e">
        <f>G288/C288*100</f>
        <v>#DIV/0!</v>
      </c>
      <c r="I288" s="422"/>
    </row>
    <row r="289" spans="1:9" s="5" customFormat="1" ht="20.25" hidden="1" customHeight="1">
      <c r="A289" s="126"/>
      <c r="B289" s="176" t="s">
        <v>17</v>
      </c>
      <c r="C289" s="177">
        <v>0</v>
      </c>
      <c r="D289" s="177">
        <v>0</v>
      </c>
      <c r="E289" s="177">
        <v>0</v>
      </c>
      <c r="F289" s="177">
        <v>0</v>
      </c>
      <c r="G289" s="177">
        <v>0</v>
      </c>
      <c r="H289" s="178" t="e">
        <f>G289/C289*100</f>
        <v>#DIV/0!</v>
      </c>
      <c r="I289" s="422"/>
    </row>
    <row r="290" spans="1:9" s="5" customFormat="1" ht="20.25" hidden="1" customHeight="1">
      <c r="A290" s="126"/>
      <c r="B290" s="176" t="s">
        <v>18</v>
      </c>
      <c r="C290" s="177"/>
      <c r="D290" s="177"/>
      <c r="E290" s="177"/>
      <c r="F290" s="177"/>
      <c r="G290" s="177"/>
      <c r="H290" s="175"/>
      <c r="I290" s="422"/>
    </row>
    <row r="291" spans="1:9" s="5" customFormat="1" ht="20.25" hidden="1" customHeight="1">
      <c r="A291" s="126"/>
      <c r="B291" s="176" t="s">
        <v>19</v>
      </c>
      <c r="C291" s="177"/>
      <c r="D291" s="177"/>
      <c r="E291" s="177"/>
      <c r="F291" s="177"/>
      <c r="G291" s="177"/>
      <c r="H291" s="175"/>
      <c r="I291" s="422"/>
    </row>
    <row r="292" spans="1:9" s="5" customFormat="1" ht="20.25" hidden="1" customHeight="1">
      <c r="A292" s="126"/>
      <c r="B292" s="181" t="s">
        <v>106</v>
      </c>
      <c r="C292" s="86"/>
      <c r="D292" s="86"/>
      <c r="E292" s="86"/>
      <c r="F292" s="86"/>
      <c r="G292" s="86"/>
      <c r="H292" s="54"/>
      <c r="I292" s="97"/>
    </row>
    <row r="293" spans="1:9" s="5" customFormat="1" ht="20.25" hidden="1" customHeight="1">
      <c r="A293" s="126"/>
      <c r="B293" s="174" t="s">
        <v>24</v>
      </c>
      <c r="C293" s="175">
        <f>C294+C295+C296</f>
        <v>0</v>
      </c>
      <c r="D293" s="175">
        <f>D294+D295+D296</f>
        <v>0</v>
      </c>
      <c r="E293" s="175">
        <f>E294+E295+E296</f>
        <v>0</v>
      </c>
      <c r="F293" s="175">
        <f>F294+F295+F296</f>
        <v>0</v>
      </c>
      <c r="G293" s="175">
        <f>G294+G295+G296</f>
        <v>0</v>
      </c>
      <c r="H293" s="175" t="e">
        <f>G293/C293*100</f>
        <v>#DIV/0!</v>
      </c>
      <c r="I293" s="423" t="s">
        <v>107</v>
      </c>
    </row>
    <row r="294" spans="1:9" s="5" customFormat="1" ht="20.25" hidden="1" customHeight="1">
      <c r="A294" s="126"/>
      <c r="B294" s="176" t="s">
        <v>17</v>
      </c>
      <c r="C294" s="177">
        <f t="shared" ref="C294:G296" si="22">C299+C303</f>
        <v>0</v>
      </c>
      <c r="D294" s="177">
        <f t="shared" si="22"/>
        <v>0</v>
      </c>
      <c r="E294" s="177">
        <f t="shared" si="22"/>
        <v>0</v>
      </c>
      <c r="F294" s="177">
        <f t="shared" si="22"/>
        <v>0</v>
      </c>
      <c r="G294" s="177">
        <f t="shared" si="22"/>
        <v>0</v>
      </c>
      <c r="H294" s="178">
        <v>0</v>
      </c>
      <c r="I294" s="423"/>
    </row>
    <row r="295" spans="1:9" s="5" customFormat="1" ht="20.25" hidden="1" customHeight="1">
      <c r="A295" s="126"/>
      <c r="B295" s="176" t="s">
        <v>18</v>
      </c>
      <c r="C295" s="177">
        <f t="shared" si="22"/>
        <v>0</v>
      </c>
      <c r="D295" s="177">
        <f t="shared" si="22"/>
        <v>0</v>
      </c>
      <c r="E295" s="177">
        <f t="shared" si="22"/>
        <v>0</v>
      </c>
      <c r="F295" s="177">
        <f t="shared" si="22"/>
        <v>0</v>
      </c>
      <c r="G295" s="177">
        <f t="shared" si="22"/>
        <v>0</v>
      </c>
      <c r="H295" s="178">
        <v>0</v>
      </c>
      <c r="I295" s="423"/>
    </row>
    <row r="296" spans="1:9" s="5" customFormat="1" ht="20.25" hidden="1" customHeight="1">
      <c r="A296" s="126"/>
      <c r="B296" s="176" t="s">
        <v>19</v>
      </c>
      <c r="C296" s="177">
        <f t="shared" si="22"/>
        <v>0</v>
      </c>
      <c r="D296" s="177">
        <f t="shared" si="22"/>
        <v>0</v>
      </c>
      <c r="E296" s="177">
        <f t="shared" si="22"/>
        <v>0</v>
      </c>
      <c r="F296" s="177">
        <f t="shared" si="22"/>
        <v>0</v>
      </c>
      <c r="G296" s="177">
        <f t="shared" si="22"/>
        <v>0</v>
      </c>
      <c r="H296" s="178">
        <v>0</v>
      </c>
      <c r="I296" s="423"/>
    </row>
    <row r="297" spans="1:9" s="5" customFormat="1" ht="20.25" hidden="1" customHeight="1">
      <c r="A297" s="126"/>
      <c r="B297" s="179" t="s">
        <v>29</v>
      </c>
      <c r="C297" s="177"/>
      <c r="D297" s="177"/>
      <c r="E297" s="177"/>
      <c r="F297" s="177"/>
      <c r="G297" s="177"/>
      <c r="H297" s="175"/>
      <c r="I297" s="423"/>
    </row>
    <row r="298" spans="1:9" s="5" customFormat="1" ht="20.25" hidden="1" customHeight="1">
      <c r="A298" s="126"/>
      <c r="B298" s="179" t="s">
        <v>20</v>
      </c>
      <c r="C298" s="175">
        <f>C299+C300+C301</f>
        <v>0</v>
      </c>
      <c r="D298" s="175">
        <f>D299+D300+D301</f>
        <v>0</v>
      </c>
      <c r="E298" s="175">
        <f>E299+E300+E301</f>
        <v>0</v>
      </c>
      <c r="F298" s="175">
        <f>F299+F300+F301</f>
        <v>0</v>
      </c>
      <c r="G298" s="175">
        <f>G299+G300+G301</f>
        <v>0</v>
      </c>
      <c r="H298" s="175">
        <v>0</v>
      </c>
      <c r="I298" s="423"/>
    </row>
    <row r="299" spans="1:9" s="5" customFormat="1" ht="20.25" hidden="1" customHeight="1">
      <c r="A299" s="126"/>
      <c r="B299" s="176" t="s">
        <v>17</v>
      </c>
      <c r="C299" s="177"/>
      <c r="D299" s="177"/>
      <c r="E299" s="177"/>
      <c r="F299" s="177"/>
      <c r="G299" s="177"/>
      <c r="H299" s="175"/>
      <c r="I299" s="423"/>
    </row>
    <row r="300" spans="1:9" s="5" customFormat="1" ht="20.25" hidden="1" customHeight="1">
      <c r="A300" s="126"/>
      <c r="B300" s="176" t="s">
        <v>18</v>
      </c>
      <c r="C300" s="177"/>
      <c r="D300" s="177"/>
      <c r="E300" s="177"/>
      <c r="F300" s="177"/>
      <c r="G300" s="177"/>
      <c r="H300" s="175"/>
      <c r="I300" s="423"/>
    </row>
    <row r="301" spans="1:9" s="5" customFormat="1" ht="20.25" hidden="1" customHeight="1">
      <c r="A301" s="126"/>
      <c r="B301" s="176" t="s">
        <v>19</v>
      </c>
      <c r="C301" s="177"/>
      <c r="D301" s="177"/>
      <c r="E301" s="177"/>
      <c r="F301" s="177"/>
      <c r="G301" s="177"/>
      <c r="H301" s="175"/>
      <c r="I301" s="423"/>
    </row>
    <row r="302" spans="1:9" s="5" customFormat="1" ht="20.25" hidden="1" customHeight="1">
      <c r="A302" s="126"/>
      <c r="B302" s="180" t="s">
        <v>105</v>
      </c>
      <c r="C302" s="175">
        <f>C303+C304+C305</f>
        <v>0</v>
      </c>
      <c r="D302" s="175">
        <f>D303+D304+D305</f>
        <v>0</v>
      </c>
      <c r="E302" s="175">
        <f>E303+E304+E305</f>
        <v>0</v>
      </c>
      <c r="F302" s="175">
        <f>F303+F304+F305</f>
        <v>0</v>
      </c>
      <c r="G302" s="175">
        <f>G303+G304+G305</f>
        <v>0</v>
      </c>
      <c r="H302" s="175" t="e">
        <f>G302/C302*100</f>
        <v>#DIV/0!</v>
      </c>
      <c r="I302" s="423"/>
    </row>
    <row r="303" spans="1:9" s="5" customFormat="1" ht="20.25" hidden="1" customHeight="1">
      <c r="A303" s="126"/>
      <c r="B303" s="176" t="s">
        <v>17</v>
      </c>
      <c r="C303" s="177">
        <v>0</v>
      </c>
      <c r="D303" s="177">
        <v>0</v>
      </c>
      <c r="E303" s="177">
        <v>0</v>
      </c>
      <c r="F303" s="177">
        <v>0</v>
      </c>
      <c r="G303" s="177">
        <v>0</v>
      </c>
      <c r="H303" s="178">
        <v>0</v>
      </c>
      <c r="I303" s="423"/>
    </row>
    <row r="304" spans="1:9" s="5" customFormat="1" ht="20.25" hidden="1" customHeight="1">
      <c r="A304" s="126"/>
      <c r="B304" s="176" t="s">
        <v>18</v>
      </c>
      <c r="C304" s="177">
        <v>0</v>
      </c>
      <c r="D304" s="177">
        <v>0</v>
      </c>
      <c r="E304" s="177">
        <v>0</v>
      </c>
      <c r="F304" s="177">
        <v>0</v>
      </c>
      <c r="G304" s="177">
        <v>0</v>
      </c>
      <c r="H304" s="178" t="e">
        <f>G304/C304*100</f>
        <v>#DIV/0!</v>
      </c>
      <c r="I304" s="423"/>
    </row>
    <row r="305" spans="1:9" s="5" customFormat="1" ht="20.25" hidden="1" customHeight="1">
      <c r="A305" s="126"/>
      <c r="B305" s="176" t="s">
        <v>19</v>
      </c>
      <c r="C305" s="177">
        <v>0</v>
      </c>
      <c r="D305" s="177">
        <v>0</v>
      </c>
      <c r="E305" s="177">
        <v>0</v>
      </c>
      <c r="F305" s="177">
        <v>0</v>
      </c>
      <c r="G305" s="177">
        <v>0</v>
      </c>
      <c r="H305" s="178" t="e">
        <f>G305/C305*100</f>
        <v>#DIV/0!</v>
      </c>
      <c r="I305" s="423"/>
    </row>
    <row r="306" spans="1:9" s="5" customFormat="1" ht="32.25" hidden="1" customHeight="1">
      <c r="A306" s="76" t="s">
        <v>108</v>
      </c>
      <c r="B306" s="160" t="s">
        <v>109</v>
      </c>
      <c r="C306" s="112"/>
      <c r="D306" s="112"/>
      <c r="E306" s="112"/>
      <c r="F306" s="112"/>
      <c r="G306" s="112"/>
      <c r="H306" s="78"/>
      <c r="I306" s="182"/>
    </row>
    <row r="307" spans="1:9" s="5" customFormat="1" ht="50.25" hidden="1" customHeight="1">
      <c r="A307" s="98"/>
      <c r="B307" s="166" t="s">
        <v>110</v>
      </c>
      <c r="C307" s="86"/>
      <c r="D307" s="86"/>
      <c r="E307" s="86"/>
      <c r="F307" s="86"/>
      <c r="G307" s="86"/>
      <c r="H307" s="54"/>
      <c r="I307" s="183"/>
    </row>
    <row r="308" spans="1:9" s="5" customFormat="1" ht="15.75" hidden="1">
      <c r="A308" s="98"/>
      <c r="B308" s="53" t="s">
        <v>24</v>
      </c>
      <c r="C308" s="54">
        <f>SUM(C309:C311)</f>
        <v>0</v>
      </c>
      <c r="D308" s="54">
        <f>SUM(D309:D311)</f>
        <v>0</v>
      </c>
      <c r="E308" s="54">
        <f>SUM(E309:E311)</f>
        <v>0</v>
      </c>
      <c r="F308" s="54">
        <f>SUM(F309:F311)</f>
        <v>0</v>
      </c>
      <c r="G308" s="54">
        <f>SUM(G309:G311)</f>
        <v>0</v>
      </c>
      <c r="H308" s="54" t="e">
        <f>G308/C308*100</f>
        <v>#DIV/0!</v>
      </c>
      <c r="I308" s="387" t="s">
        <v>111</v>
      </c>
    </row>
    <row r="309" spans="1:9" s="5" customFormat="1" ht="15.75" hidden="1">
      <c r="A309" s="98"/>
      <c r="B309" s="57" t="s">
        <v>17</v>
      </c>
      <c r="C309" s="86">
        <f>C318+C314</f>
        <v>0</v>
      </c>
      <c r="D309" s="86">
        <f>D318+D314</f>
        <v>0</v>
      </c>
      <c r="E309" s="86">
        <f>E318+E314</f>
        <v>0</v>
      </c>
      <c r="F309" s="86">
        <f>F318+F314</f>
        <v>0</v>
      </c>
      <c r="G309" s="86">
        <f>G318+G314</f>
        <v>0</v>
      </c>
      <c r="H309" s="58" t="e">
        <f>G309/C309*100</f>
        <v>#DIV/0!</v>
      </c>
      <c r="I309" s="387"/>
    </row>
    <row r="310" spans="1:9" s="5" customFormat="1" ht="17.25" hidden="1" customHeight="1">
      <c r="A310" s="98"/>
      <c r="B310" s="57" t="s">
        <v>18</v>
      </c>
      <c r="C310" s="86">
        <f t="shared" ref="C310:G311" si="23">C319</f>
        <v>0</v>
      </c>
      <c r="D310" s="86">
        <f t="shared" si="23"/>
        <v>0</v>
      </c>
      <c r="E310" s="86">
        <f t="shared" si="23"/>
        <v>0</v>
      </c>
      <c r="F310" s="86">
        <f t="shared" si="23"/>
        <v>0</v>
      </c>
      <c r="G310" s="86">
        <f t="shared" si="23"/>
        <v>0</v>
      </c>
      <c r="H310" s="58">
        <v>0</v>
      </c>
      <c r="I310" s="387"/>
    </row>
    <row r="311" spans="1:9" s="5" customFormat="1" ht="17.25" hidden="1" customHeight="1">
      <c r="A311" s="131"/>
      <c r="B311" s="57" t="s">
        <v>19</v>
      </c>
      <c r="C311" s="86">
        <f t="shared" si="23"/>
        <v>0</v>
      </c>
      <c r="D311" s="86">
        <f t="shared" si="23"/>
        <v>0</v>
      </c>
      <c r="E311" s="86">
        <f t="shared" si="23"/>
        <v>0</v>
      </c>
      <c r="F311" s="86">
        <f t="shared" si="23"/>
        <v>0</v>
      </c>
      <c r="G311" s="86">
        <f t="shared" si="23"/>
        <v>0</v>
      </c>
      <c r="H311" s="58">
        <v>0</v>
      </c>
      <c r="I311" s="387"/>
    </row>
    <row r="312" spans="1:9" s="5" customFormat="1" ht="15.75" hidden="1" customHeight="1">
      <c r="A312" s="98"/>
      <c r="B312" s="70" t="s">
        <v>29</v>
      </c>
      <c r="C312" s="86"/>
      <c r="D312" s="86"/>
      <c r="E312" s="86"/>
      <c r="F312" s="86"/>
      <c r="G312" s="86"/>
      <c r="H312" s="54"/>
      <c r="I312" s="387"/>
    </row>
    <row r="313" spans="1:9" s="5" customFormat="1" ht="30.75" hidden="1" customHeight="1">
      <c r="A313" s="98"/>
      <c r="B313" s="70" t="s">
        <v>72</v>
      </c>
      <c r="C313" s="86">
        <f>C314+C315+C316</f>
        <v>0</v>
      </c>
      <c r="D313" s="86">
        <f>D314+D315+D316</f>
        <v>0</v>
      </c>
      <c r="E313" s="86">
        <f>E314+E315+E316</f>
        <v>0</v>
      </c>
      <c r="F313" s="86">
        <f>F314+F315+F316</f>
        <v>0</v>
      </c>
      <c r="G313" s="86">
        <f>G314+G315+G316</f>
        <v>0</v>
      </c>
      <c r="H313" s="54" t="e">
        <f>G313/C313*100</f>
        <v>#DIV/0!</v>
      </c>
      <c r="I313" s="387"/>
    </row>
    <row r="314" spans="1:9" s="5" customFormat="1" ht="16.5" hidden="1" customHeight="1">
      <c r="A314" s="98"/>
      <c r="B314" s="57" t="s">
        <v>13</v>
      </c>
      <c r="C314" s="86">
        <v>0</v>
      </c>
      <c r="D314" s="86">
        <v>0</v>
      </c>
      <c r="E314" s="86">
        <v>0</v>
      </c>
      <c r="F314" s="86">
        <v>0</v>
      </c>
      <c r="G314" s="86">
        <v>0</v>
      </c>
      <c r="H314" s="58" t="e">
        <f>G314/C314*100</f>
        <v>#DIV/0!</v>
      </c>
      <c r="I314" s="387"/>
    </row>
    <row r="315" spans="1:9" s="5" customFormat="1" ht="18" hidden="1" customHeight="1">
      <c r="A315" s="98"/>
      <c r="B315" s="57" t="s">
        <v>112</v>
      </c>
      <c r="C315" s="86"/>
      <c r="D315" s="86"/>
      <c r="E315" s="86"/>
      <c r="F315" s="86"/>
      <c r="G315" s="86"/>
      <c r="H315" s="54"/>
      <c r="I315" s="387"/>
    </row>
    <row r="316" spans="1:9" s="5" customFormat="1" ht="17.25" hidden="1" customHeight="1">
      <c r="A316" s="98"/>
      <c r="B316" s="57" t="s">
        <v>15</v>
      </c>
      <c r="C316" s="86"/>
      <c r="D316" s="86"/>
      <c r="E316" s="86"/>
      <c r="F316" s="86"/>
      <c r="G316" s="86"/>
      <c r="H316" s="54"/>
      <c r="I316" s="387"/>
    </row>
    <row r="317" spans="1:9" s="5" customFormat="1" ht="15.75" hidden="1">
      <c r="A317" s="98"/>
      <c r="B317" s="88" t="s">
        <v>21</v>
      </c>
      <c r="C317" s="54">
        <f>SUM(C318:C320)</f>
        <v>0</v>
      </c>
      <c r="D317" s="54">
        <f>SUM(D318:D320)</f>
        <v>0</v>
      </c>
      <c r="E317" s="54">
        <f>SUM(E318:E320)</f>
        <v>0</v>
      </c>
      <c r="F317" s="54">
        <f>SUM(F318:F320)</f>
        <v>0</v>
      </c>
      <c r="G317" s="54">
        <f>SUM(G318:G320)</f>
        <v>0</v>
      </c>
      <c r="H317" s="54">
        <v>0</v>
      </c>
      <c r="I317" s="387"/>
    </row>
    <row r="318" spans="1:9" s="5" customFormat="1" ht="22.5" hidden="1" customHeight="1">
      <c r="A318" s="98"/>
      <c r="B318" s="57" t="s">
        <v>17</v>
      </c>
      <c r="C318" s="86">
        <v>0</v>
      </c>
      <c r="D318" s="86">
        <v>0</v>
      </c>
      <c r="E318" s="86">
        <v>0</v>
      </c>
      <c r="F318" s="86">
        <v>0</v>
      </c>
      <c r="G318" s="86">
        <v>0</v>
      </c>
      <c r="H318" s="58">
        <v>0</v>
      </c>
      <c r="I318" s="387"/>
    </row>
    <row r="319" spans="1:9" s="5" customFormat="1" ht="17.25" hidden="1" customHeight="1">
      <c r="A319" s="98"/>
      <c r="B319" s="57" t="s">
        <v>18</v>
      </c>
      <c r="C319" s="86">
        <v>0</v>
      </c>
      <c r="D319" s="86">
        <v>0</v>
      </c>
      <c r="E319" s="86">
        <v>0</v>
      </c>
      <c r="F319" s="86">
        <v>0</v>
      </c>
      <c r="G319" s="86">
        <v>0</v>
      </c>
      <c r="H319" s="58">
        <v>0</v>
      </c>
      <c r="I319" s="387"/>
    </row>
    <row r="320" spans="1:9" s="5" customFormat="1" ht="21" hidden="1" customHeight="1">
      <c r="A320" s="131"/>
      <c r="B320" s="57" t="s">
        <v>19</v>
      </c>
      <c r="C320" s="86">
        <v>0</v>
      </c>
      <c r="D320" s="86">
        <v>0</v>
      </c>
      <c r="E320" s="86">
        <v>0</v>
      </c>
      <c r="F320" s="86">
        <v>0</v>
      </c>
      <c r="G320" s="86">
        <v>0</v>
      </c>
      <c r="H320" s="58">
        <v>0</v>
      </c>
      <c r="I320" s="387"/>
    </row>
    <row r="321" spans="1:9" s="5" customFormat="1" ht="52.5" hidden="1" customHeight="1">
      <c r="A321" s="107" t="s">
        <v>113</v>
      </c>
      <c r="B321" s="158" t="s">
        <v>114</v>
      </c>
      <c r="C321" s="62">
        <f>C323+C337</f>
        <v>0</v>
      </c>
      <c r="D321" s="62">
        <f>D323+D337</f>
        <v>0</v>
      </c>
      <c r="E321" s="62">
        <f>E323+E337</f>
        <v>0</v>
      </c>
      <c r="F321" s="62">
        <f>F323+F337</f>
        <v>0</v>
      </c>
      <c r="G321" s="62">
        <f>G323+G337</f>
        <v>0</v>
      </c>
      <c r="H321" s="62" t="e">
        <f>G321/C321*100</f>
        <v>#DIV/0!</v>
      </c>
      <c r="I321" s="130"/>
    </row>
    <row r="322" spans="1:9" s="5" customFormat="1" ht="34.5" hidden="1" customHeight="1">
      <c r="A322" s="76" t="s">
        <v>115</v>
      </c>
      <c r="B322" s="152" t="s">
        <v>102</v>
      </c>
      <c r="C322" s="184"/>
      <c r="D322" s="184"/>
      <c r="E322" s="184"/>
      <c r="F322" s="184"/>
      <c r="G322" s="184"/>
      <c r="H322" s="78"/>
      <c r="I322" s="182"/>
    </row>
    <row r="323" spans="1:9" s="5" customFormat="1" ht="17.25" hidden="1" customHeight="1">
      <c r="A323" s="85"/>
      <c r="B323" s="53" t="s">
        <v>24</v>
      </c>
      <c r="C323" s="54">
        <f t="shared" ref="C323:G326" si="24">C328+C332</f>
        <v>0</v>
      </c>
      <c r="D323" s="54">
        <f t="shared" si="24"/>
        <v>0</v>
      </c>
      <c r="E323" s="54">
        <f t="shared" si="24"/>
        <v>0</v>
      </c>
      <c r="F323" s="54">
        <f t="shared" si="24"/>
        <v>0</v>
      </c>
      <c r="G323" s="54">
        <f t="shared" si="24"/>
        <v>0</v>
      </c>
      <c r="H323" s="54" t="e">
        <f>G323/C323*100</f>
        <v>#DIV/0!</v>
      </c>
      <c r="I323" s="424" t="s">
        <v>116</v>
      </c>
    </row>
    <row r="324" spans="1:9" s="5" customFormat="1" ht="17.25" hidden="1" customHeight="1">
      <c r="A324" s="85"/>
      <c r="B324" s="57" t="s">
        <v>17</v>
      </c>
      <c r="C324" s="86">
        <f t="shared" si="24"/>
        <v>0</v>
      </c>
      <c r="D324" s="86">
        <f t="shared" si="24"/>
        <v>0</v>
      </c>
      <c r="E324" s="86">
        <f t="shared" si="24"/>
        <v>0</v>
      </c>
      <c r="F324" s="86">
        <f t="shared" si="24"/>
        <v>0</v>
      </c>
      <c r="G324" s="86">
        <f t="shared" si="24"/>
        <v>0</v>
      </c>
      <c r="H324" s="58" t="e">
        <f>G324/C324*100</f>
        <v>#DIV/0!</v>
      </c>
      <c r="I324" s="424"/>
    </row>
    <row r="325" spans="1:9" s="5" customFormat="1" ht="17.25" hidden="1" customHeight="1">
      <c r="A325" s="85"/>
      <c r="B325" s="57" t="s">
        <v>18</v>
      </c>
      <c r="C325" s="86">
        <f t="shared" si="24"/>
        <v>0</v>
      </c>
      <c r="D325" s="86">
        <f t="shared" si="24"/>
        <v>0</v>
      </c>
      <c r="E325" s="86">
        <f t="shared" si="24"/>
        <v>0</v>
      </c>
      <c r="F325" s="86">
        <f t="shared" si="24"/>
        <v>0</v>
      </c>
      <c r="G325" s="86">
        <f t="shared" si="24"/>
        <v>0</v>
      </c>
      <c r="H325" s="58" t="e">
        <f>G325/C325*100</f>
        <v>#DIV/0!</v>
      </c>
      <c r="I325" s="424"/>
    </row>
    <row r="326" spans="1:9" s="5" customFormat="1" ht="17.25" hidden="1" customHeight="1">
      <c r="A326" s="85"/>
      <c r="B326" s="57" t="s">
        <v>19</v>
      </c>
      <c r="C326" s="86">
        <f t="shared" si="24"/>
        <v>0</v>
      </c>
      <c r="D326" s="86">
        <f t="shared" si="24"/>
        <v>0</v>
      </c>
      <c r="E326" s="86">
        <f t="shared" si="24"/>
        <v>0</v>
      </c>
      <c r="F326" s="86">
        <f t="shared" si="24"/>
        <v>0</v>
      </c>
      <c r="G326" s="86">
        <f t="shared" si="24"/>
        <v>0</v>
      </c>
      <c r="H326" s="58">
        <v>0</v>
      </c>
      <c r="I326" s="424"/>
    </row>
    <row r="327" spans="1:9" s="5" customFormat="1" ht="17.25" hidden="1" customHeight="1">
      <c r="A327" s="85"/>
      <c r="B327" s="70" t="s">
        <v>29</v>
      </c>
      <c r="C327" s="84"/>
      <c r="D327" s="84"/>
      <c r="E327" s="84"/>
      <c r="F327" s="84"/>
      <c r="G327" s="84"/>
      <c r="H327" s="54"/>
      <c r="I327" s="424"/>
    </row>
    <row r="328" spans="1:9" s="5" customFormat="1" ht="17.25" hidden="1" customHeight="1">
      <c r="A328" s="85"/>
      <c r="B328" s="70" t="s">
        <v>72</v>
      </c>
      <c r="C328" s="54">
        <f>C329+C330+C331</f>
        <v>0</v>
      </c>
      <c r="D328" s="54">
        <f>D329+D330+D331</f>
        <v>0</v>
      </c>
      <c r="E328" s="54">
        <f>E329+E330+E331</f>
        <v>0</v>
      </c>
      <c r="F328" s="54">
        <f>F329+F330+F331</f>
        <v>0</v>
      </c>
      <c r="G328" s="54">
        <f>G329+G330+G331</f>
        <v>0</v>
      </c>
      <c r="H328" s="54" t="e">
        <f>G328/C328*100</f>
        <v>#DIV/0!</v>
      </c>
      <c r="I328" s="424"/>
    </row>
    <row r="329" spans="1:9" s="5" customFormat="1" ht="17.25" hidden="1" customHeight="1">
      <c r="A329" s="85"/>
      <c r="B329" s="57" t="s">
        <v>17</v>
      </c>
      <c r="C329" s="86"/>
      <c r="D329" s="86"/>
      <c r="E329" s="86"/>
      <c r="F329" s="86"/>
      <c r="G329" s="86"/>
      <c r="H329" s="58" t="e">
        <f>G329/C329*100</f>
        <v>#DIV/0!</v>
      </c>
      <c r="I329" s="424"/>
    </row>
    <row r="330" spans="1:9" s="5" customFormat="1" ht="17.25" hidden="1" customHeight="1">
      <c r="A330" s="85"/>
      <c r="B330" s="57" t="s">
        <v>18</v>
      </c>
      <c r="C330" s="86"/>
      <c r="D330" s="86"/>
      <c r="E330" s="86"/>
      <c r="F330" s="86"/>
      <c r="G330" s="86"/>
      <c r="H330" s="58" t="e">
        <f>G330/C330*100</f>
        <v>#DIV/0!</v>
      </c>
      <c r="I330" s="424"/>
    </row>
    <row r="331" spans="1:9" s="5" customFormat="1" ht="17.25" hidden="1" customHeight="1">
      <c r="A331" s="85"/>
      <c r="B331" s="57" t="s">
        <v>19</v>
      </c>
      <c r="C331" s="84"/>
      <c r="D331" s="84"/>
      <c r="E331" s="84"/>
      <c r="F331" s="84"/>
      <c r="G331" s="84"/>
      <c r="H331" s="58"/>
      <c r="I331" s="424"/>
    </row>
    <row r="332" spans="1:9" s="5" customFormat="1" ht="17.25" hidden="1" customHeight="1">
      <c r="A332" s="85"/>
      <c r="B332" s="88" t="s">
        <v>117</v>
      </c>
      <c r="C332" s="54">
        <f>C334+C333</f>
        <v>0</v>
      </c>
      <c r="D332" s="54">
        <f>D334+D333</f>
        <v>0</v>
      </c>
      <c r="E332" s="54">
        <f>E334+E333</f>
        <v>0</v>
      </c>
      <c r="F332" s="54">
        <f>F333+F334+F335</f>
        <v>0</v>
      </c>
      <c r="G332" s="54">
        <f>G333+G334+G335</f>
        <v>0</v>
      </c>
      <c r="H332" s="54">
        <v>0</v>
      </c>
      <c r="I332" s="424"/>
    </row>
    <row r="333" spans="1:9" s="5" customFormat="1" ht="17.25" hidden="1" customHeight="1">
      <c r="A333" s="85"/>
      <c r="B333" s="57" t="s">
        <v>17</v>
      </c>
      <c r="C333" s="86"/>
      <c r="D333" s="86"/>
      <c r="E333" s="86"/>
      <c r="F333" s="86"/>
      <c r="G333" s="86"/>
      <c r="H333" s="54"/>
      <c r="I333" s="424"/>
    </row>
    <row r="334" spans="1:9" s="5" customFormat="1" ht="29.25" hidden="1" customHeight="1">
      <c r="A334" s="85"/>
      <c r="B334" s="57" t="s">
        <v>18</v>
      </c>
      <c r="C334" s="128"/>
      <c r="D334" s="128"/>
      <c r="E334" s="128"/>
      <c r="F334" s="128"/>
      <c r="G334" s="128"/>
      <c r="H334" s="55"/>
      <c r="I334" s="424"/>
    </row>
    <row r="335" spans="1:9" s="5" customFormat="1" ht="99" hidden="1" customHeight="1">
      <c r="A335" s="85"/>
      <c r="B335" s="185" t="s">
        <v>19</v>
      </c>
      <c r="C335" s="81"/>
      <c r="D335" s="81"/>
      <c r="E335" s="81"/>
      <c r="F335" s="81"/>
      <c r="G335" s="81"/>
      <c r="H335" s="55"/>
      <c r="I335" s="424"/>
    </row>
    <row r="336" spans="1:9" s="5" customFormat="1" ht="39" hidden="1" customHeight="1">
      <c r="A336" s="76" t="s">
        <v>118</v>
      </c>
      <c r="B336" s="152" t="s">
        <v>119</v>
      </c>
      <c r="C336" s="184"/>
      <c r="D336" s="184"/>
      <c r="E336" s="184"/>
      <c r="F336" s="184"/>
      <c r="G336" s="184"/>
      <c r="H336" s="78"/>
      <c r="I336" s="182"/>
    </row>
    <row r="337" spans="1:9" s="5" customFormat="1" ht="17.25" hidden="1" customHeight="1">
      <c r="A337" s="85"/>
      <c r="B337" s="53" t="s">
        <v>24</v>
      </c>
      <c r="C337" s="54">
        <f t="shared" ref="C337:G340" si="25">C342+C346</f>
        <v>0</v>
      </c>
      <c r="D337" s="54">
        <f t="shared" si="25"/>
        <v>0</v>
      </c>
      <c r="E337" s="54">
        <f t="shared" si="25"/>
        <v>0</v>
      </c>
      <c r="F337" s="54">
        <f t="shared" si="25"/>
        <v>0</v>
      </c>
      <c r="G337" s="54">
        <f t="shared" si="25"/>
        <v>0</v>
      </c>
      <c r="H337" s="54" t="e">
        <f>G337/C337*100</f>
        <v>#DIV/0!</v>
      </c>
      <c r="I337" s="424" t="s">
        <v>120</v>
      </c>
    </row>
    <row r="338" spans="1:9" s="5" customFormat="1" ht="17.25" hidden="1" customHeight="1">
      <c r="A338" s="85"/>
      <c r="B338" s="57" t="s">
        <v>17</v>
      </c>
      <c r="C338" s="86">
        <f t="shared" si="25"/>
        <v>0</v>
      </c>
      <c r="D338" s="86">
        <f t="shared" si="25"/>
        <v>0</v>
      </c>
      <c r="E338" s="86">
        <f t="shared" si="25"/>
        <v>0</v>
      </c>
      <c r="F338" s="86">
        <f t="shared" si="25"/>
        <v>0</v>
      </c>
      <c r="G338" s="86">
        <f t="shared" si="25"/>
        <v>0</v>
      </c>
      <c r="H338" s="58" t="e">
        <f>G338/C338*100</f>
        <v>#DIV/0!</v>
      </c>
      <c r="I338" s="425"/>
    </row>
    <row r="339" spans="1:9" s="5" customFormat="1" ht="17.25" hidden="1" customHeight="1">
      <c r="A339" s="85"/>
      <c r="B339" s="57" t="s">
        <v>18</v>
      </c>
      <c r="C339" s="86">
        <f t="shared" si="25"/>
        <v>0</v>
      </c>
      <c r="D339" s="86">
        <f t="shared" si="25"/>
        <v>0</v>
      </c>
      <c r="E339" s="86">
        <f t="shared" si="25"/>
        <v>0</v>
      </c>
      <c r="F339" s="86">
        <f t="shared" si="25"/>
        <v>0</v>
      </c>
      <c r="G339" s="86">
        <f t="shared" si="25"/>
        <v>0</v>
      </c>
      <c r="H339" s="58">
        <v>0</v>
      </c>
      <c r="I339" s="425"/>
    </row>
    <row r="340" spans="1:9" s="5" customFormat="1" ht="17.25" hidden="1" customHeight="1">
      <c r="A340" s="85"/>
      <c r="B340" s="67" t="s">
        <v>19</v>
      </c>
      <c r="C340" s="86">
        <f t="shared" si="25"/>
        <v>0</v>
      </c>
      <c r="D340" s="86">
        <f t="shared" si="25"/>
        <v>0</v>
      </c>
      <c r="E340" s="86">
        <f t="shared" si="25"/>
        <v>0</v>
      </c>
      <c r="F340" s="86">
        <f t="shared" si="25"/>
        <v>0</v>
      </c>
      <c r="G340" s="86">
        <f t="shared" si="25"/>
        <v>0</v>
      </c>
      <c r="H340" s="58">
        <v>0</v>
      </c>
      <c r="I340" s="425"/>
    </row>
    <row r="341" spans="1:9" s="5" customFormat="1" ht="17.25" hidden="1" customHeight="1">
      <c r="A341" s="85"/>
      <c r="B341" s="70" t="s">
        <v>29</v>
      </c>
      <c r="C341" s="84"/>
      <c r="D341" s="84"/>
      <c r="E341" s="84"/>
      <c r="F341" s="84"/>
      <c r="G341" s="84"/>
      <c r="H341" s="54"/>
      <c r="I341" s="425"/>
    </row>
    <row r="342" spans="1:9" s="5" customFormat="1" ht="17.25" hidden="1" customHeight="1">
      <c r="A342" s="85"/>
      <c r="B342" s="70" t="s">
        <v>72</v>
      </c>
      <c r="C342" s="54">
        <f>C343+C344+C345</f>
        <v>0</v>
      </c>
      <c r="D342" s="54">
        <f>D343+D344+D345</f>
        <v>0</v>
      </c>
      <c r="E342" s="54">
        <f>E343+E344+E345</f>
        <v>0</v>
      </c>
      <c r="F342" s="54">
        <f>F343+F344+F345</f>
        <v>0</v>
      </c>
      <c r="G342" s="54">
        <f>G343+G344+G345</f>
        <v>0</v>
      </c>
      <c r="H342" s="54">
        <v>0</v>
      </c>
      <c r="I342" s="425"/>
    </row>
    <row r="343" spans="1:9" s="5" customFormat="1" ht="17.25" hidden="1" customHeight="1">
      <c r="A343" s="85"/>
      <c r="B343" s="57" t="s">
        <v>17</v>
      </c>
      <c r="C343" s="86"/>
      <c r="D343" s="86"/>
      <c r="E343" s="86"/>
      <c r="F343" s="86"/>
      <c r="G343" s="86"/>
      <c r="H343" s="54"/>
      <c r="I343" s="425"/>
    </row>
    <row r="344" spans="1:9" s="5" customFormat="1" ht="17.25" hidden="1" customHeight="1">
      <c r="A344" s="85"/>
      <c r="B344" s="57" t="s">
        <v>18</v>
      </c>
      <c r="C344" s="86"/>
      <c r="D344" s="86"/>
      <c r="E344" s="86"/>
      <c r="F344" s="86"/>
      <c r="G344" s="86"/>
      <c r="H344" s="54"/>
      <c r="I344" s="425"/>
    </row>
    <row r="345" spans="1:9" s="5" customFormat="1" ht="17.25" hidden="1" customHeight="1">
      <c r="A345" s="85"/>
      <c r="B345" s="67" t="s">
        <v>19</v>
      </c>
      <c r="C345" s="84"/>
      <c r="D345" s="84"/>
      <c r="E345" s="84"/>
      <c r="F345" s="84"/>
      <c r="G345" s="84"/>
      <c r="H345" s="54"/>
      <c r="I345" s="425"/>
    </row>
    <row r="346" spans="1:9" s="5" customFormat="1" ht="17.25" hidden="1" customHeight="1">
      <c r="A346" s="85"/>
      <c r="B346" s="88" t="s">
        <v>117</v>
      </c>
      <c r="C346" s="54">
        <f>C348+C347</f>
        <v>0</v>
      </c>
      <c r="D346" s="54">
        <f>D348+D347</f>
        <v>0</v>
      </c>
      <c r="E346" s="54">
        <f>E348+E347</f>
        <v>0</v>
      </c>
      <c r="F346" s="54">
        <f>F347+F348+F349</f>
        <v>0</v>
      </c>
      <c r="G346" s="54">
        <f>G347+G348+G349</f>
        <v>0</v>
      </c>
      <c r="H346" s="54" t="e">
        <f>G346/C346*100</f>
        <v>#DIV/0!</v>
      </c>
      <c r="I346" s="425"/>
    </row>
    <row r="347" spans="1:9" s="5" customFormat="1" ht="17.25" hidden="1" customHeight="1">
      <c r="A347" s="85"/>
      <c r="B347" s="57" t="s">
        <v>17</v>
      </c>
      <c r="C347" s="86"/>
      <c r="D347" s="86"/>
      <c r="E347" s="86"/>
      <c r="F347" s="86"/>
      <c r="G347" s="86"/>
      <c r="H347" s="58" t="e">
        <f>G347/C347*100</f>
        <v>#DIV/0!</v>
      </c>
      <c r="I347" s="425"/>
    </row>
    <row r="348" spans="1:9" s="5" customFormat="1" ht="17.25" hidden="1" customHeight="1">
      <c r="A348" s="85"/>
      <c r="B348" s="57" t="s">
        <v>18</v>
      </c>
      <c r="C348" s="86"/>
      <c r="D348" s="86"/>
      <c r="E348" s="86"/>
      <c r="F348" s="86"/>
      <c r="G348" s="86"/>
      <c r="H348" s="54"/>
      <c r="I348" s="425"/>
    </row>
    <row r="349" spans="1:9" s="5" customFormat="1" ht="17.25" hidden="1" customHeight="1">
      <c r="A349" s="85"/>
      <c r="B349" s="67" t="s">
        <v>19</v>
      </c>
      <c r="C349" s="81"/>
      <c r="D349" s="81"/>
      <c r="E349" s="81"/>
      <c r="F349" s="81"/>
      <c r="G349" s="81"/>
      <c r="H349" s="55"/>
      <c r="I349" s="425"/>
    </row>
    <row r="350" spans="1:9" s="5" customFormat="1" ht="87" hidden="1" customHeight="1">
      <c r="A350" s="122" t="s">
        <v>121</v>
      </c>
      <c r="B350" s="123" t="s">
        <v>122</v>
      </c>
      <c r="C350" s="124"/>
      <c r="D350" s="124"/>
      <c r="E350" s="124"/>
      <c r="F350" s="124">
        <f>F496</f>
        <v>0</v>
      </c>
      <c r="G350" s="124">
        <f>G496</f>
        <v>0</v>
      </c>
      <c r="H350" s="124" t="e">
        <f>G350/C350*100</f>
        <v>#DIV/0!</v>
      </c>
      <c r="I350" s="186"/>
    </row>
    <row r="351" spans="1:9" s="5" customFormat="1" ht="24" hidden="1" customHeight="1">
      <c r="A351" s="126"/>
      <c r="B351" s="127" t="s">
        <v>17</v>
      </c>
      <c r="C351" s="128"/>
      <c r="D351" s="128"/>
      <c r="E351" s="128"/>
      <c r="F351" s="128">
        <f t="shared" ref="C351:G353" si="26">F499</f>
        <v>0</v>
      </c>
      <c r="G351" s="128">
        <f t="shared" si="26"/>
        <v>0</v>
      </c>
      <c r="H351" s="59" t="e">
        <f>G351/C351*100</f>
        <v>#DIV/0!</v>
      </c>
      <c r="I351" s="57"/>
    </row>
    <row r="352" spans="1:9" s="5" customFormat="1" ht="24.75" hidden="1" customHeight="1">
      <c r="A352" s="126"/>
      <c r="B352" s="127" t="s">
        <v>18</v>
      </c>
      <c r="C352" s="128">
        <f t="shared" si="26"/>
        <v>0</v>
      </c>
      <c r="D352" s="128">
        <f t="shared" si="26"/>
        <v>0</v>
      </c>
      <c r="E352" s="128">
        <f t="shared" si="26"/>
        <v>0</v>
      </c>
      <c r="F352" s="128">
        <f t="shared" si="26"/>
        <v>0</v>
      </c>
      <c r="G352" s="128">
        <f t="shared" si="26"/>
        <v>0</v>
      </c>
      <c r="H352" s="59">
        <v>0</v>
      </c>
      <c r="I352" s="57"/>
    </row>
    <row r="353" spans="1:9" s="5" customFormat="1" ht="21.75" hidden="1" customHeight="1">
      <c r="A353" s="126"/>
      <c r="B353" s="127" t="s">
        <v>19</v>
      </c>
      <c r="C353" s="128">
        <f t="shared" si="26"/>
        <v>0</v>
      </c>
      <c r="D353" s="128">
        <f t="shared" si="26"/>
        <v>0</v>
      </c>
      <c r="E353" s="128">
        <f t="shared" si="26"/>
        <v>0</v>
      </c>
      <c r="F353" s="128">
        <f t="shared" si="26"/>
        <v>0</v>
      </c>
      <c r="G353" s="128">
        <f t="shared" si="26"/>
        <v>0</v>
      </c>
      <c r="H353" s="59">
        <v>0</v>
      </c>
      <c r="I353" s="57"/>
    </row>
    <row r="354" spans="1:9" s="5" customFormat="1" ht="47.25">
      <c r="A354" s="187" t="s">
        <v>90</v>
      </c>
      <c r="B354" s="188" t="s">
        <v>99</v>
      </c>
      <c r="C354" s="50">
        <f>C359+C462+C448</f>
        <v>1393373.97</v>
      </c>
      <c r="D354" s="50">
        <f>D359+D462+D448</f>
        <v>694923.55186000001</v>
      </c>
      <c r="E354" s="50">
        <f>E359+E462+E448</f>
        <v>301824.42200000002</v>
      </c>
      <c r="F354" s="50">
        <f>F359+F462+F448</f>
        <v>53102.722000000002</v>
      </c>
      <c r="G354" s="50">
        <f>G359+G462+G448</f>
        <v>301824.42200000002</v>
      </c>
      <c r="H354" s="50">
        <f>G354/C354*100</f>
        <v>21.66140809993745</v>
      </c>
      <c r="I354" s="189"/>
    </row>
    <row r="355" spans="1:9" s="5" customFormat="1" ht="15.75">
      <c r="A355" s="190"/>
      <c r="B355" s="191" t="s">
        <v>24</v>
      </c>
      <c r="C355" s="55">
        <f>C356+C357+C358</f>
        <v>1393373.9699999997</v>
      </c>
      <c r="D355" s="55">
        <f>D356+D357+D358</f>
        <v>694923.55186000001</v>
      </c>
      <c r="E355" s="55">
        <f>E356+E357+E358</f>
        <v>301824.42199999996</v>
      </c>
      <c r="F355" s="55">
        <f>F356+F357+F358</f>
        <v>53102.722000000002</v>
      </c>
      <c r="G355" s="55">
        <f>G356+G357+G358</f>
        <v>301824.42199999996</v>
      </c>
      <c r="H355" s="192">
        <f t="shared" ref="H355:H366" si="27">G355/C355*100</f>
        <v>21.66140809993745</v>
      </c>
      <c r="I355" s="193"/>
    </row>
    <row r="356" spans="1:9" s="5" customFormat="1" ht="15.75">
      <c r="A356" s="190"/>
      <c r="B356" s="67" t="s">
        <v>17</v>
      </c>
      <c r="C356" s="59">
        <f>C360+C450+C463</f>
        <v>369814.56999999995</v>
      </c>
      <c r="D356" s="59">
        <f>D360+D450+D463</f>
        <v>319004.30297000002</v>
      </c>
      <c r="E356" s="59">
        <f>E360+E450+E463</f>
        <v>153666.57999999999</v>
      </c>
      <c r="F356" s="59">
        <f>F360+F450+F463</f>
        <v>13041.18</v>
      </c>
      <c r="G356" s="59">
        <f>G360+G450+G463</f>
        <v>153666.57999999999</v>
      </c>
      <c r="H356" s="194">
        <f t="shared" si="27"/>
        <v>41.552332564939235</v>
      </c>
      <c r="I356" s="193"/>
    </row>
    <row r="357" spans="1:9" s="5" customFormat="1" ht="15.75">
      <c r="A357" s="190"/>
      <c r="B357" s="67" t="s">
        <v>18</v>
      </c>
      <c r="C357" s="59">
        <f t="shared" ref="C357:G358" si="28">C361+C451+C464</f>
        <v>409015.8</v>
      </c>
      <c r="D357" s="59">
        <f t="shared" si="28"/>
        <v>375919.24888999999</v>
      </c>
      <c r="E357" s="59">
        <f t="shared" si="28"/>
        <v>120175.522</v>
      </c>
      <c r="F357" s="59">
        <f t="shared" si="28"/>
        <v>12079.222</v>
      </c>
      <c r="G357" s="59">
        <f t="shared" si="28"/>
        <v>120175.522</v>
      </c>
      <c r="H357" s="194">
        <f t="shared" si="27"/>
        <v>29.381633178962769</v>
      </c>
      <c r="I357" s="193"/>
    </row>
    <row r="358" spans="1:9" s="5" customFormat="1" ht="15.75">
      <c r="A358" s="190"/>
      <c r="B358" s="67" t="s">
        <v>19</v>
      </c>
      <c r="C358" s="59">
        <f t="shared" si="28"/>
        <v>614543.6</v>
      </c>
      <c r="D358" s="59">
        <f t="shared" si="28"/>
        <v>0</v>
      </c>
      <c r="E358" s="59">
        <f t="shared" si="28"/>
        <v>27982.32</v>
      </c>
      <c r="F358" s="59">
        <f t="shared" si="28"/>
        <v>27982.32</v>
      </c>
      <c r="G358" s="59">
        <f t="shared" si="28"/>
        <v>27982.32</v>
      </c>
      <c r="H358" s="194">
        <f t="shared" si="27"/>
        <v>4.5533498355527584</v>
      </c>
      <c r="I358" s="193"/>
    </row>
    <row r="359" spans="1:9" s="196" customFormat="1" ht="47.25">
      <c r="A359" s="76" t="s">
        <v>91</v>
      </c>
      <c r="B359" s="77" t="s">
        <v>123</v>
      </c>
      <c r="C359" s="195">
        <f>C363+C420+C434</f>
        <v>588370.4</v>
      </c>
      <c r="D359" s="195">
        <f>D363+D420+D434</f>
        <v>580888.45186000003</v>
      </c>
      <c r="E359" s="195">
        <f>E363+E420+E434</f>
        <v>214926.73200000002</v>
      </c>
      <c r="F359" s="195">
        <f>F363+F420+F434</f>
        <v>2605.0320000000002</v>
      </c>
      <c r="G359" s="195">
        <f>G363+G420+G434</f>
        <v>214926.73200000002</v>
      </c>
      <c r="H359" s="78">
        <f t="shared" si="27"/>
        <v>36.529154423811939</v>
      </c>
      <c r="I359" s="79"/>
    </row>
    <row r="360" spans="1:9" s="200" customFormat="1" ht="15.75">
      <c r="A360" s="126"/>
      <c r="B360" s="67" t="s">
        <v>17</v>
      </c>
      <c r="C360" s="197">
        <f>C365+C422+C436</f>
        <v>307448.8</v>
      </c>
      <c r="D360" s="197">
        <f>D365+D422+D436</f>
        <v>303016.78297</v>
      </c>
      <c r="E360" s="197">
        <f>E365+E422+E436</f>
        <v>142981.19999999998</v>
      </c>
      <c r="F360" s="197">
        <f>F365+F422+F436</f>
        <v>2355.8000000000002</v>
      </c>
      <c r="G360" s="197">
        <f>G365+G422+G436</f>
        <v>142981.19999999998</v>
      </c>
      <c r="H360" s="198">
        <f t="shared" si="27"/>
        <v>46.505694606711749</v>
      </c>
      <c r="I360" s="199"/>
    </row>
    <row r="361" spans="1:9" s="200" customFormat="1" ht="15.75">
      <c r="A361" s="126"/>
      <c r="B361" s="67" t="s">
        <v>18</v>
      </c>
      <c r="C361" s="197">
        <f t="shared" ref="C361:G362" si="29">C366+C423+C437</f>
        <v>280921.59999999998</v>
      </c>
      <c r="D361" s="197">
        <f t="shared" si="29"/>
        <v>277871.66888999997</v>
      </c>
      <c r="E361" s="197">
        <f t="shared" si="29"/>
        <v>71945.532000000007</v>
      </c>
      <c r="F361" s="197">
        <f t="shared" si="29"/>
        <v>249.232</v>
      </c>
      <c r="G361" s="197">
        <f t="shared" si="29"/>
        <v>71945.532000000007</v>
      </c>
      <c r="H361" s="198">
        <f t="shared" si="27"/>
        <v>25.610537601950156</v>
      </c>
      <c r="I361" s="199"/>
    </row>
    <row r="362" spans="1:9" s="196" customFormat="1" ht="15.75">
      <c r="A362" s="126"/>
      <c r="B362" s="67" t="s">
        <v>19</v>
      </c>
      <c r="C362" s="197">
        <f t="shared" si="29"/>
        <v>0</v>
      </c>
      <c r="D362" s="197">
        <f t="shared" si="29"/>
        <v>0</v>
      </c>
      <c r="E362" s="197">
        <f t="shared" si="29"/>
        <v>0</v>
      </c>
      <c r="F362" s="197">
        <f t="shared" si="29"/>
        <v>0</v>
      </c>
      <c r="G362" s="197">
        <f t="shared" si="29"/>
        <v>0</v>
      </c>
      <c r="H362" s="192"/>
      <c r="I362" s="199"/>
    </row>
    <row r="363" spans="1:9" s="196" customFormat="1" ht="28.5" customHeight="1">
      <c r="A363" s="201" t="s">
        <v>93</v>
      </c>
      <c r="B363" s="202" t="s">
        <v>124</v>
      </c>
      <c r="C363" s="195">
        <f>C365+C366+C367</f>
        <v>15287.8</v>
      </c>
      <c r="D363" s="195">
        <f>D365+D366+D367</f>
        <v>10855.8</v>
      </c>
      <c r="E363" s="195">
        <f>E365+E366+E367</f>
        <v>2605.0320000000002</v>
      </c>
      <c r="F363" s="195">
        <f>F365+F366+F367</f>
        <v>2605.0320000000002</v>
      </c>
      <c r="G363" s="195">
        <f>G365+G366+G367</f>
        <v>2605.0320000000002</v>
      </c>
      <c r="H363" s="78">
        <f t="shared" si="27"/>
        <v>17.039940344588498</v>
      </c>
      <c r="I363" s="203"/>
    </row>
    <row r="364" spans="1:9" s="196" customFormat="1" ht="31.5">
      <c r="A364" s="204"/>
      <c r="B364" s="105" t="s">
        <v>102</v>
      </c>
      <c r="C364" s="205"/>
      <c r="D364" s="205"/>
      <c r="E364" s="205"/>
      <c r="F364" s="205"/>
      <c r="G364" s="205"/>
      <c r="H364" s="192"/>
      <c r="I364" s="199"/>
    </row>
    <row r="365" spans="1:9" s="5" customFormat="1" ht="18" customHeight="1">
      <c r="A365" s="16"/>
      <c r="B365" s="67" t="s">
        <v>17</v>
      </c>
      <c r="C365" s="206">
        <f t="shared" ref="C365:G366" si="30">C374</f>
        <v>14987.8</v>
      </c>
      <c r="D365" s="206">
        <f t="shared" si="30"/>
        <v>10555.8</v>
      </c>
      <c r="E365" s="206">
        <f t="shared" si="30"/>
        <v>2355.8000000000002</v>
      </c>
      <c r="F365" s="206">
        <f t="shared" si="30"/>
        <v>2355.8000000000002</v>
      </c>
      <c r="G365" s="206">
        <f t="shared" si="30"/>
        <v>2355.8000000000002</v>
      </c>
      <c r="H365" s="198">
        <f t="shared" si="27"/>
        <v>15.718117402153753</v>
      </c>
      <c r="I365" s="392" t="s">
        <v>125</v>
      </c>
    </row>
    <row r="366" spans="1:9" s="5" customFormat="1" ht="18" customHeight="1">
      <c r="A366" s="16"/>
      <c r="B366" s="67" t="s">
        <v>18</v>
      </c>
      <c r="C366" s="206">
        <f t="shared" si="30"/>
        <v>300</v>
      </c>
      <c r="D366" s="206">
        <f t="shared" si="30"/>
        <v>300</v>
      </c>
      <c r="E366" s="206">
        <f t="shared" si="30"/>
        <v>249.232</v>
      </c>
      <c r="F366" s="206">
        <f t="shared" si="30"/>
        <v>249.232</v>
      </c>
      <c r="G366" s="206">
        <f t="shared" si="30"/>
        <v>249.232</v>
      </c>
      <c r="H366" s="198">
        <f t="shared" si="27"/>
        <v>83.077333333333343</v>
      </c>
      <c r="I366" s="393"/>
    </row>
    <row r="367" spans="1:9" s="5" customFormat="1" ht="16.5" customHeight="1">
      <c r="A367" s="16"/>
      <c r="B367" s="67" t="s">
        <v>19</v>
      </c>
      <c r="C367" s="206">
        <v>0</v>
      </c>
      <c r="D367" s="206">
        <v>0</v>
      </c>
      <c r="E367" s="206">
        <v>0</v>
      </c>
      <c r="F367" s="206">
        <v>0</v>
      </c>
      <c r="G367" s="206">
        <v>0</v>
      </c>
      <c r="H367" s="207">
        <v>0</v>
      </c>
      <c r="I367" s="393"/>
    </row>
    <row r="368" spans="1:9" s="5" customFormat="1" ht="15" customHeight="1">
      <c r="A368" s="16"/>
      <c r="B368" s="70" t="s">
        <v>29</v>
      </c>
      <c r="C368" s="206"/>
      <c r="D368" s="206"/>
      <c r="E368" s="206"/>
      <c r="F368" s="206"/>
      <c r="G368" s="206"/>
      <c r="H368" s="198"/>
      <c r="I368" s="393"/>
    </row>
    <row r="369" spans="1:9" s="5" customFormat="1" ht="18" customHeight="1">
      <c r="A369" s="16"/>
      <c r="B369" s="70" t="s">
        <v>126</v>
      </c>
      <c r="C369" s="206"/>
      <c r="D369" s="206"/>
      <c r="E369" s="206"/>
      <c r="F369" s="206"/>
      <c r="G369" s="206"/>
      <c r="H369" s="198"/>
      <c r="I369" s="393"/>
    </row>
    <row r="370" spans="1:9" s="5" customFormat="1" ht="18.75" customHeight="1">
      <c r="A370" s="16"/>
      <c r="B370" s="67" t="s">
        <v>17</v>
      </c>
      <c r="C370" s="206"/>
      <c r="D370" s="206"/>
      <c r="E370" s="206"/>
      <c r="F370" s="206"/>
      <c r="G370" s="206"/>
      <c r="H370" s="198"/>
      <c r="I370" s="393"/>
    </row>
    <row r="371" spans="1:9" s="5" customFormat="1" ht="18.75" customHeight="1">
      <c r="A371" s="16"/>
      <c r="B371" s="67" t="s">
        <v>18</v>
      </c>
      <c r="C371" s="206"/>
      <c r="D371" s="206"/>
      <c r="E371" s="206"/>
      <c r="F371" s="206"/>
      <c r="G371" s="206"/>
      <c r="H371" s="198"/>
      <c r="I371" s="393"/>
    </row>
    <row r="372" spans="1:9" s="5" customFormat="1" ht="21.75" customHeight="1">
      <c r="A372" s="16"/>
      <c r="B372" s="67" t="s">
        <v>19</v>
      </c>
      <c r="C372" s="206"/>
      <c r="D372" s="206"/>
      <c r="E372" s="206"/>
      <c r="F372" s="206"/>
      <c r="G372" s="206"/>
      <c r="H372" s="198"/>
      <c r="I372" s="393"/>
    </row>
    <row r="373" spans="1:9" s="5" customFormat="1" ht="20.25" customHeight="1">
      <c r="A373" s="16"/>
      <c r="B373" s="70" t="s">
        <v>21</v>
      </c>
      <c r="C373" s="208">
        <f>SUM(C374:C376)</f>
        <v>15287.8</v>
      </c>
      <c r="D373" s="208">
        <f>SUM(D374:D376)</f>
        <v>10855.8</v>
      </c>
      <c r="E373" s="208">
        <f>SUM(E374:E376)</f>
        <v>2605.0320000000002</v>
      </c>
      <c r="F373" s="208">
        <f>SUM(F374:F376)</f>
        <v>2605.0320000000002</v>
      </c>
      <c r="G373" s="208">
        <f>SUM(G374:G376)</f>
        <v>2605.0320000000002</v>
      </c>
      <c r="H373" s="207">
        <f>G373/C373*100</f>
        <v>17.039940344588498</v>
      </c>
      <c r="I373" s="393"/>
    </row>
    <row r="374" spans="1:9" s="5" customFormat="1" ht="19.5" customHeight="1">
      <c r="A374" s="16"/>
      <c r="B374" s="67" t="s">
        <v>17</v>
      </c>
      <c r="C374" s="209">
        <v>14987.8</v>
      </c>
      <c r="D374" s="209">
        <v>10555.8</v>
      </c>
      <c r="E374" s="209">
        <v>2355.8000000000002</v>
      </c>
      <c r="F374" s="209">
        <v>2355.8000000000002</v>
      </c>
      <c r="G374" s="209">
        <v>2355.8000000000002</v>
      </c>
      <c r="H374" s="198">
        <f>G374/C374*100</f>
        <v>15.718117402153753</v>
      </c>
      <c r="I374" s="393"/>
    </row>
    <row r="375" spans="1:9" s="5" customFormat="1" ht="19.5" customHeight="1">
      <c r="A375" s="16"/>
      <c r="B375" s="67" t="s">
        <v>18</v>
      </c>
      <c r="C375" s="209">
        <v>300</v>
      </c>
      <c r="D375" s="209">
        <v>300</v>
      </c>
      <c r="E375" s="209">
        <v>249.232</v>
      </c>
      <c r="F375" s="209">
        <v>249.232</v>
      </c>
      <c r="G375" s="209">
        <v>249.232</v>
      </c>
      <c r="H375" s="198">
        <f>G375/C375*100</f>
        <v>83.077333333333343</v>
      </c>
      <c r="I375" s="394"/>
    </row>
    <row r="376" spans="1:9" s="5" customFormat="1" ht="16.5" customHeight="1" thickBot="1">
      <c r="A376" s="16"/>
      <c r="B376" s="67" t="s">
        <v>19</v>
      </c>
      <c r="C376" s="206">
        <v>0</v>
      </c>
      <c r="D376" s="206">
        <v>0</v>
      </c>
      <c r="E376" s="206">
        <v>0</v>
      </c>
      <c r="F376" s="206">
        <v>0</v>
      </c>
      <c r="G376" s="206">
        <v>0</v>
      </c>
      <c r="H376" s="198">
        <v>0</v>
      </c>
      <c r="I376" s="210"/>
    </row>
    <row r="377" spans="1:9" s="196" customFormat="1" ht="48" hidden="1" thickBot="1">
      <c r="A377" s="76" t="s">
        <v>127</v>
      </c>
      <c r="B377" s="77" t="s">
        <v>128</v>
      </c>
      <c r="C377" s="195"/>
      <c r="D377" s="195"/>
      <c r="E377" s="195"/>
      <c r="F377" s="195"/>
      <c r="G377" s="195"/>
      <c r="H377" s="78"/>
      <c r="I377" s="79"/>
    </row>
    <row r="378" spans="1:9" s="5" customFormat="1" ht="16.5" hidden="1" thickBot="1">
      <c r="A378" s="211"/>
      <c r="B378" s="212" t="s">
        <v>24</v>
      </c>
      <c r="C378" s="208">
        <f>SUM(C379:C381)</f>
        <v>0</v>
      </c>
      <c r="D378" s="208">
        <f>SUM(D379:D381)</f>
        <v>0</v>
      </c>
      <c r="E378" s="208">
        <f>SUM(E379:E381)</f>
        <v>0</v>
      </c>
      <c r="F378" s="208">
        <f>SUM(F379:F381)</f>
        <v>0</v>
      </c>
      <c r="G378" s="208">
        <f>SUM(G379:G381)</f>
        <v>0</v>
      </c>
      <c r="H378" s="207" t="e">
        <f>G378/C378*100</f>
        <v>#DIV/0!</v>
      </c>
      <c r="I378" s="213"/>
    </row>
    <row r="379" spans="1:9" s="5" customFormat="1" ht="16.5" hidden="1" thickBot="1">
      <c r="A379" s="211"/>
      <c r="B379" s="67" t="s">
        <v>17</v>
      </c>
      <c r="C379" s="206">
        <f t="shared" ref="C379:G380" si="31">C394+C408</f>
        <v>0</v>
      </c>
      <c r="D379" s="206">
        <f t="shared" si="31"/>
        <v>0</v>
      </c>
      <c r="E379" s="206">
        <f t="shared" si="31"/>
        <v>0</v>
      </c>
      <c r="F379" s="206">
        <f t="shared" si="31"/>
        <v>0</v>
      </c>
      <c r="G379" s="206">
        <f t="shared" si="31"/>
        <v>0</v>
      </c>
      <c r="H379" s="207" t="e">
        <f>G379/C379*100</f>
        <v>#DIV/0!</v>
      </c>
      <c r="I379" s="213"/>
    </row>
    <row r="380" spans="1:9" s="5" customFormat="1" ht="16.5" hidden="1" thickBot="1">
      <c r="A380" s="211"/>
      <c r="B380" s="67" t="s">
        <v>18</v>
      </c>
      <c r="C380" s="206">
        <f t="shared" si="31"/>
        <v>0</v>
      </c>
      <c r="D380" s="206">
        <f t="shared" si="31"/>
        <v>0</v>
      </c>
      <c r="E380" s="206">
        <f t="shared" si="31"/>
        <v>0</v>
      </c>
      <c r="F380" s="206">
        <f t="shared" si="31"/>
        <v>0</v>
      </c>
      <c r="G380" s="206">
        <f t="shared" si="31"/>
        <v>0</v>
      </c>
      <c r="H380" s="207"/>
      <c r="I380" s="213"/>
    </row>
    <row r="381" spans="1:9" s="5" customFormat="1" ht="16.5" hidden="1" thickBot="1">
      <c r="A381" s="211"/>
      <c r="B381" s="67" t="s">
        <v>19</v>
      </c>
      <c r="C381" s="206"/>
      <c r="D381" s="206"/>
      <c r="E381" s="206"/>
      <c r="F381" s="206"/>
      <c r="G381" s="206"/>
      <c r="H381" s="198"/>
      <c r="I381" s="213"/>
    </row>
    <row r="382" spans="1:9" s="5" customFormat="1" ht="16.5" hidden="1" thickBot="1">
      <c r="A382" s="211"/>
      <c r="B382" s="70" t="s">
        <v>29</v>
      </c>
      <c r="C382" s="206"/>
      <c r="D382" s="206"/>
      <c r="E382" s="206"/>
      <c r="F382" s="206"/>
      <c r="G382" s="206"/>
      <c r="H382" s="207"/>
      <c r="I382" s="213"/>
    </row>
    <row r="383" spans="1:9" s="5" customFormat="1" ht="16.5" hidden="1" thickBot="1">
      <c r="A383" s="211"/>
      <c r="B383" s="70" t="s">
        <v>126</v>
      </c>
      <c r="C383" s="208"/>
      <c r="D383" s="208"/>
      <c r="E383" s="208"/>
      <c r="F383" s="208"/>
      <c r="G383" s="208"/>
      <c r="H383" s="207"/>
      <c r="I383" s="213"/>
    </row>
    <row r="384" spans="1:9" s="5" customFormat="1" ht="16.5" hidden="1" thickBot="1">
      <c r="A384" s="211"/>
      <c r="B384" s="67" t="s">
        <v>17</v>
      </c>
      <c r="C384" s="206"/>
      <c r="D384" s="206"/>
      <c r="E384" s="206"/>
      <c r="F384" s="206"/>
      <c r="G384" s="206"/>
      <c r="H384" s="207"/>
      <c r="I384" s="213"/>
    </row>
    <row r="385" spans="1:9" s="5" customFormat="1" ht="16.5" hidden="1" thickBot="1">
      <c r="A385" s="211"/>
      <c r="B385" s="67" t="s">
        <v>18</v>
      </c>
      <c r="C385" s="206"/>
      <c r="D385" s="206"/>
      <c r="E385" s="206"/>
      <c r="F385" s="206"/>
      <c r="G385" s="206"/>
      <c r="H385" s="207"/>
      <c r="I385" s="213"/>
    </row>
    <row r="386" spans="1:9" s="5" customFormat="1" ht="16.5" hidden="1" thickBot="1">
      <c r="A386" s="211"/>
      <c r="B386" s="67" t="s">
        <v>19</v>
      </c>
      <c r="C386" s="206"/>
      <c r="D386" s="206"/>
      <c r="E386" s="206"/>
      <c r="F386" s="206"/>
      <c r="G386" s="206"/>
      <c r="H386" s="207"/>
      <c r="I386" s="213"/>
    </row>
    <row r="387" spans="1:9" s="5" customFormat="1" ht="16.5" hidden="1" thickBot="1">
      <c r="A387" s="211"/>
      <c r="B387" s="70" t="s">
        <v>21</v>
      </c>
      <c r="C387" s="208">
        <f>SUM(C388:C390)</f>
        <v>0</v>
      </c>
      <c r="D387" s="208">
        <f>SUM(D388:D390)</f>
        <v>0</v>
      </c>
      <c r="E387" s="208">
        <f>SUM(E388:E390)</f>
        <v>0</v>
      </c>
      <c r="F387" s="208">
        <f>SUM(F388:F390)</f>
        <v>17905.900000000001</v>
      </c>
      <c r="G387" s="208">
        <f>SUM(G388:G390)</f>
        <v>17905.900000000001</v>
      </c>
      <c r="H387" s="207" t="e">
        <f>G387/C387*100</f>
        <v>#DIV/0!</v>
      </c>
      <c r="I387" s="213"/>
    </row>
    <row r="388" spans="1:9" s="5" customFormat="1" ht="16.5" hidden="1" thickBot="1">
      <c r="A388" s="211"/>
      <c r="B388" s="67" t="s">
        <v>17</v>
      </c>
      <c r="C388" s="206">
        <f t="shared" ref="C388:E389" si="32">C403+C417</f>
        <v>0</v>
      </c>
      <c r="D388" s="206">
        <f t="shared" si="32"/>
        <v>0</v>
      </c>
      <c r="E388" s="206">
        <f t="shared" si="32"/>
        <v>0</v>
      </c>
      <c r="F388" s="206">
        <v>17905.900000000001</v>
      </c>
      <c r="G388" s="206">
        <v>17905.900000000001</v>
      </c>
      <c r="H388" s="198" t="e">
        <f>G388/C388*100</f>
        <v>#DIV/0!</v>
      </c>
      <c r="I388" s="213"/>
    </row>
    <row r="389" spans="1:9" s="5" customFormat="1" ht="16.5" hidden="1" thickBot="1">
      <c r="A389" s="211"/>
      <c r="B389" s="67" t="s">
        <v>18</v>
      </c>
      <c r="C389" s="206">
        <f t="shared" si="32"/>
        <v>0</v>
      </c>
      <c r="D389" s="206">
        <f t="shared" si="32"/>
        <v>0</v>
      </c>
      <c r="E389" s="206">
        <f t="shared" si="32"/>
        <v>0</v>
      </c>
      <c r="F389" s="206">
        <f>F404+F418</f>
        <v>0</v>
      </c>
      <c r="G389" s="206">
        <f>G404+G418</f>
        <v>0</v>
      </c>
      <c r="H389" s="198">
        <v>0</v>
      </c>
      <c r="I389" s="213"/>
    </row>
    <row r="390" spans="1:9" s="5" customFormat="1" ht="16.5" hidden="1" thickBot="1">
      <c r="A390" s="211"/>
      <c r="B390" s="67" t="s">
        <v>19</v>
      </c>
      <c r="C390" s="206"/>
      <c r="D390" s="128"/>
      <c r="E390" s="128"/>
      <c r="F390" s="128"/>
      <c r="G390" s="128"/>
      <c r="H390" s="214"/>
      <c r="I390" s="213"/>
    </row>
    <row r="391" spans="1:9" s="5" customFormat="1" ht="16.5" hidden="1" thickBot="1">
      <c r="A391" s="211"/>
      <c r="B391" s="215" t="s">
        <v>129</v>
      </c>
      <c r="C391" s="206"/>
      <c r="D391" s="128"/>
      <c r="E391" s="128"/>
      <c r="F391" s="128"/>
      <c r="G391" s="128"/>
      <c r="H391" s="214"/>
      <c r="I391" s="213"/>
    </row>
    <row r="392" spans="1:9" s="5" customFormat="1" ht="93.6" hidden="1" customHeight="1">
      <c r="A392" s="11"/>
      <c r="B392" s="166" t="s">
        <v>130</v>
      </c>
      <c r="C392" s="216"/>
      <c r="D392" s="216"/>
      <c r="E392" s="216"/>
      <c r="F392" s="216"/>
      <c r="G392" s="216"/>
      <c r="H392" s="216"/>
      <c r="I392" s="213"/>
    </row>
    <row r="393" spans="1:9" s="5" customFormat="1" ht="15.6" hidden="1" customHeight="1">
      <c r="A393" s="11"/>
      <c r="B393" s="212" t="s">
        <v>24</v>
      </c>
      <c r="C393" s="54">
        <f>SUM(C394:C396)</f>
        <v>0</v>
      </c>
      <c r="D393" s="54">
        <f>SUM(D394:D396)</f>
        <v>0</v>
      </c>
      <c r="E393" s="54">
        <f>SUM(E394:E396)</f>
        <v>0</v>
      </c>
      <c r="F393" s="54">
        <f>SUM(F394:F396)</f>
        <v>0</v>
      </c>
      <c r="G393" s="54">
        <f>SUM(G394:G396)</f>
        <v>0</v>
      </c>
      <c r="H393" s="73" t="e">
        <f>G393/C393*100</f>
        <v>#DIV/0!</v>
      </c>
      <c r="I393" s="213"/>
    </row>
    <row r="394" spans="1:9" s="5" customFormat="1" ht="15.6" hidden="1" customHeight="1">
      <c r="A394" s="11"/>
      <c r="B394" s="67" t="s">
        <v>17</v>
      </c>
      <c r="C394" s="86"/>
      <c r="D394" s="86"/>
      <c r="E394" s="86"/>
      <c r="F394" s="86"/>
      <c r="G394" s="86"/>
      <c r="H394" s="69"/>
      <c r="I394" s="213"/>
    </row>
    <row r="395" spans="1:9" s="5" customFormat="1" ht="15.6" hidden="1" customHeight="1">
      <c r="A395" s="11"/>
      <c r="B395" s="67" t="s">
        <v>18</v>
      </c>
      <c r="C395" s="86">
        <v>0</v>
      </c>
      <c r="D395" s="86">
        <v>0</v>
      </c>
      <c r="E395" s="86">
        <v>0</v>
      </c>
      <c r="F395" s="86">
        <v>0</v>
      </c>
      <c r="G395" s="86">
        <v>0</v>
      </c>
      <c r="H395" s="69">
        <v>0</v>
      </c>
      <c r="I395" s="217"/>
    </row>
    <row r="396" spans="1:9" s="5" customFormat="1" ht="15.6" hidden="1" customHeight="1">
      <c r="A396" s="218"/>
      <c r="B396" s="67" t="s">
        <v>19</v>
      </c>
      <c r="C396" s="86"/>
      <c r="D396" s="86"/>
      <c r="E396" s="86"/>
      <c r="F396" s="86"/>
      <c r="G396" s="86"/>
      <c r="H396" s="69"/>
      <c r="I396" s="217"/>
    </row>
    <row r="397" spans="1:9" s="5" customFormat="1" ht="15.6" hidden="1" customHeight="1">
      <c r="A397" s="219"/>
      <c r="B397" s="70" t="s">
        <v>29</v>
      </c>
      <c r="C397" s="86"/>
      <c r="D397" s="86"/>
      <c r="E397" s="86"/>
      <c r="F397" s="86"/>
      <c r="G397" s="86"/>
      <c r="H397" s="73"/>
      <c r="I397" s="220"/>
    </row>
    <row r="398" spans="1:9" s="5" customFormat="1" ht="15.6" hidden="1" customHeight="1">
      <c r="A398" s="219"/>
      <c r="B398" s="70" t="s">
        <v>126</v>
      </c>
      <c r="C398" s="54"/>
      <c r="D398" s="54"/>
      <c r="E398" s="54"/>
      <c r="F398" s="54"/>
      <c r="G398" s="54"/>
      <c r="H398" s="73"/>
      <c r="I398" s="220"/>
    </row>
    <row r="399" spans="1:9" s="5" customFormat="1" ht="15.6" hidden="1" customHeight="1">
      <c r="A399" s="219"/>
      <c r="B399" s="67" t="s">
        <v>17</v>
      </c>
      <c r="C399" s="86"/>
      <c r="D399" s="86"/>
      <c r="E399" s="86"/>
      <c r="F399" s="86"/>
      <c r="G399" s="86"/>
      <c r="H399" s="73"/>
      <c r="I399" s="220"/>
    </row>
    <row r="400" spans="1:9" s="5" customFormat="1" ht="15.6" hidden="1" customHeight="1">
      <c r="A400" s="219"/>
      <c r="B400" s="67" t="s">
        <v>18</v>
      </c>
      <c r="C400" s="86"/>
      <c r="D400" s="86"/>
      <c r="E400" s="86"/>
      <c r="F400" s="86"/>
      <c r="G400" s="86"/>
      <c r="H400" s="73"/>
      <c r="I400" s="220"/>
    </row>
    <row r="401" spans="1:9" s="5" customFormat="1" ht="15.6" hidden="1" customHeight="1">
      <c r="A401" s="219"/>
      <c r="B401" s="67" t="s">
        <v>19</v>
      </c>
      <c r="C401" s="86"/>
      <c r="D401" s="86"/>
      <c r="E401" s="86"/>
      <c r="F401" s="86"/>
      <c r="G401" s="86"/>
      <c r="H401" s="73"/>
      <c r="I401" s="220"/>
    </row>
    <row r="402" spans="1:9" s="5" customFormat="1" ht="15.6" hidden="1" customHeight="1">
      <c r="A402" s="219"/>
      <c r="B402" s="70" t="s">
        <v>21</v>
      </c>
      <c r="C402" s="54">
        <f>SUM(C403:C405)</f>
        <v>0</v>
      </c>
      <c r="D402" s="54">
        <f>SUM(D403:D405)</f>
        <v>0</v>
      </c>
      <c r="E402" s="54">
        <f>SUM(E403:E405)</f>
        <v>0</v>
      </c>
      <c r="F402" s="54">
        <f>SUM(F403:F405)</f>
        <v>0</v>
      </c>
      <c r="G402" s="54">
        <f>SUM(G403:G405)</f>
        <v>0</v>
      </c>
      <c r="H402" s="73" t="e">
        <f>G402/C402*100</f>
        <v>#DIV/0!</v>
      </c>
      <c r="I402" s="220"/>
    </row>
    <row r="403" spans="1:9" s="5" customFormat="1" ht="15.6" hidden="1" customHeight="1">
      <c r="A403" s="219"/>
      <c r="B403" s="67" t="s">
        <v>17</v>
      </c>
      <c r="C403" s="86"/>
      <c r="D403" s="86"/>
      <c r="E403" s="86"/>
      <c r="F403" s="86"/>
      <c r="G403" s="86"/>
      <c r="H403" s="69"/>
      <c r="I403" s="220"/>
    </row>
    <row r="404" spans="1:9" s="5" customFormat="1" ht="15.6" hidden="1" customHeight="1">
      <c r="A404" s="219"/>
      <c r="B404" s="67" t="s">
        <v>18</v>
      </c>
      <c r="C404" s="221">
        <v>0</v>
      </c>
      <c r="D404" s="221">
        <v>0</v>
      </c>
      <c r="E404" s="221">
        <v>0</v>
      </c>
      <c r="F404" s="221">
        <v>0</v>
      </c>
      <c r="G404" s="221">
        <v>0</v>
      </c>
      <c r="H404" s="222">
        <v>0</v>
      </c>
      <c r="I404" s="220"/>
    </row>
    <row r="405" spans="1:9" s="5" customFormat="1" ht="16.5" hidden="1" thickBot="1">
      <c r="A405" s="219"/>
      <c r="B405" s="67" t="s">
        <v>19</v>
      </c>
      <c r="C405" s="86"/>
      <c r="D405" s="128"/>
      <c r="E405" s="128"/>
      <c r="F405" s="128"/>
      <c r="G405" s="128"/>
      <c r="H405" s="58"/>
      <c r="I405" s="44"/>
    </row>
    <row r="406" spans="1:9" s="5" customFormat="1" ht="79.5" hidden="1" thickBot="1">
      <c r="A406" s="219"/>
      <c r="B406" s="166" t="s">
        <v>131</v>
      </c>
      <c r="C406" s="223"/>
      <c r="D406" s="223"/>
      <c r="E406" s="223"/>
      <c r="F406" s="223"/>
      <c r="G406" s="223"/>
      <c r="H406" s="223"/>
      <c r="I406" s="220"/>
    </row>
    <row r="407" spans="1:9" s="5" customFormat="1" ht="15.6" hidden="1" customHeight="1">
      <c r="A407" s="219"/>
      <c r="B407" s="212" t="s">
        <v>24</v>
      </c>
      <c r="C407" s="54">
        <f>SUM(C408:C410)</f>
        <v>0</v>
      </c>
      <c r="D407" s="54">
        <f>SUM(D408:D410)</f>
        <v>0</v>
      </c>
      <c r="E407" s="54">
        <f>SUM(E408:E410)</f>
        <v>0</v>
      </c>
      <c r="F407" s="54">
        <f>SUM(F408:F410)</f>
        <v>0</v>
      </c>
      <c r="G407" s="54">
        <f>SUM(G408:G410)</f>
        <v>0</v>
      </c>
      <c r="H407" s="73" t="e">
        <f>G407/C407*100</f>
        <v>#DIV/0!</v>
      </c>
      <c r="I407" s="220"/>
    </row>
    <row r="408" spans="1:9" s="5" customFormat="1" ht="15.6" hidden="1" customHeight="1">
      <c r="A408" s="219"/>
      <c r="B408" s="67" t="s">
        <v>17</v>
      </c>
      <c r="C408" s="86">
        <f t="shared" ref="C408:G409" si="33">C413+C417</f>
        <v>0</v>
      </c>
      <c r="D408" s="86">
        <f t="shared" si="33"/>
        <v>0</v>
      </c>
      <c r="E408" s="86">
        <f t="shared" si="33"/>
        <v>0</v>
      </c>
      <c r="F408" s="86">
        <f t="shared" si="33"/>
        <v>0</v>
      </c>
      <c r="G408" s="86">
        <f t="shared" si="33"/>
        <v>0</v>
      </c>
      <c r="H408" s="69" t="e">
        <f>G408/C408*100</f>
        <v>#DIV/0!</v>
      </c>
      <c r="I408" s="220"/>
    </row>
    <row r="409" spans="1:9" s="5" customFormat="1" ht="15.6" hidden="1" customHeight="1">
      <c r="A409" s="219"/>
      <c r="B409" s="67" t="s">
        <v>18</v>
      </c>
      <c r="C409" s="86">
        <f t="shared" si="33"/>
        <v>0</v>
      </c>
      <c r="D409" s="86">
        <f t="shared" si="33"/>
        <v>0</v>
      </c>
      <c r="E409" s="86">
        <f t="shared" si="33"/>
        <v>0</v>
      </c>
      <c r="F409" s="86">
        <f t="shared" si="33"/>
        <v>0</v>
      </c>
      <c r="G409" s="86">
        <f t="shared" si="33"/>
        <v>0</v>
      </c>
      <c r="H409" s="224"/>
      <c r="I409" s="220"/>
    </row>
    <row r="410" spans="1:9" s="5" customFormat="1" ht="15.6" hidden="1" customHeight="1">
      <c r="A410" s="219"/>
      <c r="B410" s="67" t="s">
        <v>19</v>
      </c>
      <c r="C410" s="86"/>
      <c r="D410" s="86"/>
      <c r="E410" s="86"/>
      <c r="F410" s="86"/>
      <c r="G410" s="86"/>
      <c r="H410" s="224"/>
      <c r="I410" s="220"/>
    </row>
    <row r="411" spans="1:9" s="5" customFormat="1" ht="15.6" hidden="1" customHeight="1">
      <c r="A411" s="219"/>
      <c r="B411" s="70" t="s">
        <v>29</v>
      </c>
      <c r="C411" s="86"/>
      <c r="D411" s="86"/>
      <c r="E411" s="86"/>
      <c r="F411" s="86"/>
      <c r="G411" s="86"/>
      <c r="H411" s="224"/>
      <c r="I411" s="220"/>
    </row>
    <row r="412" spans="1:9" s="5" customFormat="1" ht="15.6" hidden="1" customHeight="1">
      <c r="A412" s="219"/>
      <c r="B412" s="70" t="s">
        <v>126</v>
      </c>
      <c r="C412" s="54"/>
      <c r="D412" s="54"/>
      <c r="E412" s="54"/>
      <c r="F412" s="54"/>
      <c r="G412" s="54"/>
      <c r="H412" s="224"/>
      <c r="I412" s="220"/>
    </row>
    <row r="413" spans="1:9" s="5" customFormat="1" ht="15.6" hidden="1" customHeight="1">
      <c r="A413" s="219"/>
      <c r="B413" s="67" t="s">
        <v>17</v>
      </c>
      <c r="C413" s="86"/>
      <c r="D413" s="86"/>
      <c r="E413" s="86"/>
      <c r="F413" s="86"/>
      <c r="G413" s="86"/>
      <c r="H413" s="224"/>
      <c r="I413" s="220"/>
    </row>
    <row r="414" spans="1:9" s="5" customFormat="1" ht="15.6" hidden="1" customHeight="1">
      <c r="A414" s="219"/>
      <c r="B414" s="67" t="s">
        <v>18</v>
      </c>
      <c r="C414" s="86"/>
      <c r="D414" s="86"/>
      <c r="E414" s="86"/>
      <c r="F414" s="86"/>
      <c r="G414" s="86"/>
      <c r="H414" s="224"/>
      <c r="I414" s="220"/>
    </row>
    <row r="415" spans="1:9" s="5" customFormat="1" ht="15.6" hidden="1" customHeight="1">
      <c r="A415" s="219"/>
      <c r="B415" s="67" t="s">
        <v>19</v>
      </c>
      <c r="C415" s="86"/>
      <c r="D415" s="86"/>
      <c r="E415" s="86"/>
      <c r="F415" s="86"/>
      <c r="G415" s="86"/>
      <c r="H415" s="224"/>
      <c r="I415" s="220"/>
    </row>
    <row r="416" spans="1:9" s="5" customFormat="1" ht="15.6" hidden="1" customHeight="1">
      <c r="A416" s="219"/>
      <c r="B416" s="70" t="s">
        <v>21</v>
      </c>
      <c r="C416" s="54">
        <f>SUM(C417:C419)</f>
        <v>0</v>
      </c>
      <c r="D416" s="54">
        <f>SUM(D417:D419)</f>
        <v>0</v>
      </c>
      <c r="E416" s="54">
        <f>SUM(E417:E419)</f>
        <v>0</v>
      </c>
      <c r="F416" s="54">
        <f>SUM(F417:F419)</f>
        <v>0</v>
      </c>
      <c r="G416" s="54">
        <f>SUM(G417:G419)</f>
        <v>0</v>
      </c>
      <c r="H416" s="73" t="e">
        <f>G416/C416*100</f>
        <v>#DIV/0!</v>
      </c>
      <c r="I416" s="220"/>
    </row>
    <row r="417" spans="1:9" s="5" customFormat="1" ht="15.6" hidden="1" customHeight="1">
      <c r="A417" s="219"/>
      <c r="B417" s="67" t="s">
        <v>17</v>
      </c>
      <c r="C417" s="86"/>
      <c r="D417" s="86"/>
      <c r="E417" s="86"/>
      <c r="F417" s="86"/>
      <c r="G417" s="86"/>
      <c r="H417" s="69"/>
      <c r="I417" s="220"/>
    </row>
    <row r="418" spans="1:9" s="5" customFormat="1" ht="15.6" hidden="1" customHeight="1">
      <c r="A418" s="219"/>
      <c r="B418" s="225" t="s">
        <v>18</v>
      </c>
      <c r="C418" s="221">
        <v>0</v>
      </c>
      <c r="D418" s="221">
        <v>0</v>
      </c>
      <c r="E418" s="221">
        <v>0</v>
      </c>
      <c r="F418" s="221">
        <v>0</v>
      </c>
      <c r="G418" s="221">
        <v>0</v>
      </c>
      <c r="H418" s="226">
        <v>0</v>
      </c>
      <c r="I418" s="220"/>
    </row>
    <row r="419" spans="1:9" s="5" customFormat="1" ht="16.149999999999999" hidden="1" customHeight="1" thickBot="1">
      <c r="A419" s="43"/>
      <c r="B419" s="67" t="s">
        <v>19</v>
      </c>
      <c r="C419" s="206"/>
      <c r="D419" s="128"/>
      <c r="E419" s="128"/>
      <c r="F419" s="128"/>
      <c r="G419" s="128"/>
      <c r="H419" s="45"/>
      <c r="I419" s="227"/>
    </row>
    <row r="420" spans="1:9" s="5" customFormat="1" ht="35.25" customHeight="1">
      <c r="A420" s="201" t="s">
        <v>132</v>
      </c>
      <c r="B420" s="228" t="s">
        <v>133</v>
      </c>
      <c r="C420" s="195">
        <f>C422+C423+C424</f>
        <v>573082.6</v>
      </c>
      <c r="D420" s="195">
        <f>D422+D423+D424</f>
        <v>570032.65185999998</v>
      </c>
      <c r="E420" s="195">
        <f>E422+E423+E424</f>
        <v>212321.7</v>
      </c>
      <c r="F420" s="195">
        <f>F422+F423+F424</f>
        <v>0</v>
      </c>
      <c r="G420" s="195">
        <f>G422+G423+G424</f>
        <v>212321.7</v>
      </c>
      <c r="H420" s="229">
        <f>G420/C420*100</f>
        <v>37.049057151621781</v>
      </c>
      <c r="I420" s="230"/>
    </row>
    <row r="421" spans="1:9" s="5" customFormat="1" ht="35.25" customHeight="1">
      <c r="A421" s="43"/>
      <c r="B421" s="231" t="s">
        <v>102</v>
      </c>
      <c r="C421" s="205"/>
      <c r="D421" s="205"/>
      <c r="E421" s="205"/>
      <c r="F421" s="205"/>
      <c r="G421" s="205"/>
      <c r="H421" s="232"/>
      <c r="I421" s="220"/>
    </row>
    <row r="422" spans="1:9" s="5" customFormat="1" ht="16.149999999999999" customHeight="1">
      <c r="A422" s="43"/>
      <c r="B422" s="67" t="s">
        <v>17</v>
      </c>
      <c r="C422" s="206">
        <f t="shared" ref="C422:G423" si="34">C431</f>
        <v>292461</v>
      </c>
      <c r="D422" s="206">
        <f t="shared" si="34"/>
        <v>292460.98297000001</v>
      </c>
      <c r="E422" s="206">
        <f t="shared" si="34"/>
        <v>140625.4</v>
      </c>
      <c r="F422" s="206">
        <f t="shared" si="34"/>
        <v>0</v>
      </c>
      <c r="G422" s="206">
        <f t="shared" si="34"/>
        <v>140625.4</v>
      </c>
      <c r="H422" s="198">
        <f>G422/C422*100</f>
        <v>48.083470958520962</v>
      </c>
      <c r="I422" s="392" t="s">
        <v>134</v>
      </c>
    </row>
    <row r="423" spans="1:9" s="5" customFormat="1" ht="16.149999999999999" customHeight="1">
      <c r="A423" s="43"/>
      <c r="B423" s="67" t="s">
        <v>18</v>
      </c>
      <c r="C423" s="206">
        <f t="shared" si="34"/>
        <v>280621.59999999998</v>
      </c>
      <c r="D423" s="206">
        <f t="shared" si="34"/>
        <v>277571.66888999997</v>
      </c>
      <c r="E423" s="206">
        <f t="shared" si="34"/>
        <v>71696.3</v>
      </c>
      <c r="F423" s="206">
        <f t="shared" si="34"/>
        <v>0</v>
      </c>
      <c r="G423" s="206">
        <f t="shared" si="34"/>
        <v>71696.3</v>
      </c>
      <c r="H423" s="198">
        <f>G423/C423*100</f>
        <v>25.549102421196373</v>
      </c>
      <c r="I423" s="393"/>
    </row>
    <row r="424" spans="1:9" s="5" customFormat="1" ht="16.149999999999999" customHeight="1">
      <c r="A424" s="43"/>
      <c r="B424" s="67" t="s">
        <v>19</v>
      </c>
      <c r="C424" s="206">
        <v>0</v>
      </c>
      <c r="D424" s="206">
        <v>0</v>
      </c>
      <c r="E424" s="206">
        <v>0</v>
      </c>
      <c r="F424" s="206">
        <v>0</v>
      </c>
      <c r="G424" s="206">
        <v>0</v>
      </c>
      <c r="H424" s="207">
        <v>0</v>
      </c>
      <c r="I424" s="393"/>
    </row>
    <row r="425" spans="1:9" s="5" customFormat="1" ht="16.149999999999999" customHeight="1">
      <c r="A425" s="43"/>
      <c r="B425" s="70" t="s">
        <v>29</v>
      </c>
      <c r="C425" s="206"/>
      <c r="D425" s="206"/>
      <c r="E425" s="206"/>
      <c r="F425" s="206"/>
      <c r="G425" s="206"/>
      <c r="H425" s="198"/>
      <c r="I425" s="393"/>
    </row>
    <row r="426" spans="1:9" s="5" customFormat="1" ht="16.149999999999999" customHeight="1">
      <c r="A426" s="43"/>
      <c r="B426" s="70" t="s">
        <v>126</v>
      </c>
      <c r="C426" s="206"/>
      <c r="D426" s="206"/>
      <c r="E426" s="206"/>
      <c r="F426" s="206"/>
      <c r="G426" s="206"/>
      <c r="H426" s="198"/>
      <c r="I426" s="393"/>
    </row>
    <row r="427" spans="1:9" s="5" customFormat="1" ht="16.149999999999999" customHeight="1">
      <c r="A427" s="43"/>
      <c r="B427" s="67" t="s">
        <v>17</v>
      </c>
      <c r="C427" s="206"/>
      <c r="D427" s="206"/>
      <c r="E427" s="206"/>
      <c r="F427" s="206"/>
      <c r="G427" s="206"/>
      <c r="H427" s="198"/>
      <c r="I427" s="393"/>
    </row>
    <row r="428" spans="1:9" s="5" customFormat="1" ht="16.149999999999999" customHeight="1">
      <c r="A428" s="43"/>
      <c r="B428" s="67" t="s">
        <v>18</v>
      </c>
      <c r="C428" s="206"/>
      <c r="D428" s="206"/>
      <c r="E428" s="206"/>
      <c r="F428" s="206"/>
      <c r="G428" s="206"/>
      <c r="H428" s="198"/>
      <c r="I428" s="393"/>
    </row>
    <row r="429" spans="1:9" s="5" customFormat="1" ht="16.149999999999999" customHeight="1">
      <c r="A429" s="43"/>
      <c r="B429" s="67" t="s">
        <v>19</v>
      </c>
      <c r="C429" s="206"/>
      <c r="D429" s="206"/>
      <c r="E429" s="206"/>
      <c r="F429" s="206"/>
      <c r="G429" s="206"/>
      <c r="H429" s="198"/>
      <c r="I429" s="393"/>
    </row>
    <row r="430" spans="1:9" s="5" customFormat="1" ht="16.149999999999999" customHeight="1">
      <c r="A430" s="43"/>
      <c r="B430" s="70" t="s">
        <v>21</v>
      </c>
      <c r="C430" s="208">
        <f>SUM(C431:C433)</f>
        <v>573082.6</v>
      </c>
      <c r="D430" s="208">
        <f>SUM(D431:D433)</f>
        <v>570032.65185999998</v>
      </c>
      <c r="E430" s="208">
        <f>SUM(E431:E433)</f>
        <v>212321.7</v>
      </c>
      <c r="F430" s="208">
        <f>SUM(F431:F433)</f>
        <v>0</v>
      </c>
      <c r="G430" s="208">
        <f>SUM(G431:G433)</f>
        <v>212321.7</v>
      </c>
      <c r="H430" s="207">
        <f>G430/C430*100</f>
        <v>37.049057151621781</v>
      </c>
      <c r="I430" s="393"/>
    </row>
    <row r="431" spans="1:9" s="5" customFormat="1" ht="16.149999999999999" customHeight="1">
      <c r="A431" s="43"/>
      <c r="B431" s="67" t="s">
        <v>17</v>
      </c>
      <c r="C431" s="206">
        <v>292461</v>
      </c>
      <c r="D431" s="206">
        <v>292460.98297000001</v>
      </c>
      <c r="E431" s="206">
        <v>140625.4</v>
      </c>
      <c r="F431" s="206">
        <v>0</v>
      </c>
      <c r="G431" s="206">
        <f>E431</f>
        <v>140625.4</v>
      </c>
      <c r="H431" s="198">
        <f>G431/C431*100</f>
        <v>48.083470958520962</v>
      </c>
      <c r="I431" s="393"/>
    </row>
    <row r="432" spans="1:9" s="5" customFormat="1" ht="16.149999999999999" customHeight="1">
      <c r="A432" s="43"/>
      <c r="B432" s="67" t="s">
        <v>18</v>
      </c>
      <c r="C432" s="206">
        <v>280621.59999999998</v>
      </c>
      <c r="D432" s="206">
        <v>277571.66888999997</v>
      </c>
      <c r="E432" s="206">
        <v>71696.3</v>
      </c>
      <c r="F432" s="206">
        <v>0</v>
      </c>
      <c r="G432" s="206">
        <f>E432</f>
        <v>71696.3</v>
      </c>
      <c r="H432" s="198">
        <f>G432/C432*100</f>
        <v>25.549102421196373</v>
      </c>
      <c r="I432" s="394"/>
    </row>
    <row r="433" spans="1:9" s="5" customFormat="1" ht="16.149999999999999" customHeight="1">
      <c r="A433" s="43"/>
      <c r="B433" s="67" t="s">
        <v>19</v>
      </c>
      <c r="C433" s="206">
        <v>0</v>
      </c>
      <c r="D433" s="206">
        <v>0</v>
      </c>
      <c r="E433" s="206">
        <v>0</v>
      </c>
      <c r="F433" s="206">
        <v>0</v>
      </c>
      <c r="G433" s="206">
        <v>0</v>
      </c>
      <c r="H433" s="198">
        <v>0</v>
      </c>
      <c r="I433" s="233"/>
    </row>
    <row r="434" spans="1:9" s="5" customFormat="1" ht="39.75" hidden="1" customHeight="1">
      <c r="A434" s="234" t="s">
        <v>135</v>
      </c>
      <c r="B434" s="228" t="s">
        <v>136</v>
      </c>
      <c r="C434" s="195">
        <f>C436+C437+C438</f>
        <v>0</v>
      </c>
      <c r="D434" s="195">
        <f>D436+D437+D438</f>
        <v>0</v>
      </c>
      <c r="E434" s="195">
        <f>E436+E437+E438</f>
        <v>0</v>
      </c>
      <c r="F434" s="195">
        <f>F436+F437+F438</f>
        <v>0</v>
      </c>
      <c r="G434" s="195">
        <f>G436+G437+G438</f>
        <v>0</v>
      </c>
      <c r="H434" s="229" t="e">
        <f>G434/C434*100</f>
        <v>#DIV/0!</v>
      </c>
      <c r="I434" s="235"/>
    </row>
    <row r="435" spans="1:9" s="5" customFormat="1" ht="24.75" hidden="1" customHeight="1">
      <c r="A435" s="236"/>
      <c r="B435" s="237" t="s">
        <v>137</v>
      </c>
      <c r="C435" s="238"/>
      <c r="D435" s="238"/>
      <c r="E435" s="238"/>
      <c r="F435" s="238"/>
      <c r="G435" s="238"/>
      <c r="H435" s="239"/>
      <c r="I435" s="220"/>
    </row>
    <row r="436" spans="1:9" s="5" customFormat="1" ht="16.149999999999999" hidden="1" customHeight="1">
      <c r="A436" s="43"/>
      <c r="B436" s="67" t="s">
        <v>17</v>
      </c>
      <c r="C436" s="206">
        <f t="shared" ref="C436:G437" si="35">C445</f>
        <v>0</v>
      </c>
      <c r="D436" s="206">
        <f t="shared" si="35"/>
        <v>0</v>
      </c>
      <c r="E436" s="206">
        <f t="shared" si="35"/>
        <v>0</v>
      </c>
      <c r="F436" s="206">
        <f t="shared" si="35"/>
        <v>0</v>
      </c>
      <c r="G436" s="206">
        <f t="shared" si="35"/>
        <v>0</v>
      </c>
      <c r="H436" s="198" t="e">
        <f>G436/C436*100</f>
        <v>#DIV/0!</v>
      </c>
      <c r="I436" s="392" t="s">
        <v>138</v>
      </c>
    </row>
    <row r="437" spans="1:9" s="5" customFormat="1" ht="16.149999999999999" hidden="1" customHeight="1">
      <c r="A437" s="43"/>
      <c r="B437" s="67" t="s">
        <v>18</v>
      </c>
      <c r="C437" s="206">
        <f t="shared" si="35"/>
        <v>0</v>
      </c>
      <c r="D437" s="206">
        <f t="shared" si="35"/>
        <v>0</v>
      </c>
      <c r="E437" s="206">
        <f t="shared" si="35"/>
        <v>0</v>
      </c>
      <c r="F437" s="206">
        <f t="shared" si="35"/>
        <v>0</v>
      </c>
      <c r="G437" s="206">
        <f t="shared" si="35"/>
        <v>0</v>
      </c>
      <c r="H437" s="198">
        <v>0</v>
      </c>
      <c r="I437" s="393"/>
    </row>
    <row r="438" spans="1:9" s="5" customFormat="1" ht="16.149999999999999" hidden="1" customHeight="1">
      <c r="A438" s="43"/>
      <c r="B438" s="67" t="s">
        <v>19</v>
      </c>
      <c r="C438" s="206">
        <v>0</v>
      </c>
      <c r="D438" s="206">
        <v>0</v>
      </c>
      <c r="E438" s="206">
        <v>0</v>
      </c>
      <c r="F438" s="206">
        <v>0</v>
      </c>
      <c r="G438" s="206">
        <v>0</v>
      </c>
      <c r="H438" s="207">
        <v>0</v>
      </c>
      <c r="I438" s="393"/>
    </row>
    <row r="439" spans="1:9" s="5" customFormat="1" ht="16.149999999999999" hidden="1" customHeight="1">
      <c r="A439" s="43"/>
      <c r="B439" s="70" t="s">
        <v>29</v>
      </c>
      <c r="C439" s="206"/>
      <c r="D439" s="206"/>
      <c r="E439" s="206"/>
      <c r="F439" s="206"/>
      <c r="G439" s="206"/>
      <c r="H439" s="198"/>
      <c r="I439" s="393"/>
    </row>
    <row r="440" spans="1:9" s="5" customFormat="1" ht="16.149999999999999" hidden="1" customHeight="1">
      <c r="A440" s="43"/>
      <c r="B440" s="70" t="s">
        <v>126</v>
      </c>
      <c r="C440" s="206"/>
      <c r="D440" s="206"/>
      <c r="E440" s="206"/>
      <c r="F440" s="206"/>
      <c r="G440" s="206"/>
      <c r="H440" s="198"/>
      <c r="I440" s="393"/>
    </row>
    <row r="441" spans="1:9" s="5" customFormat="1" ht="16.149999999999999" hidden="1" customHeight="1">
      <c r="A441" s="43"/>
      <c r="B441" s="67" t="s">
        <v>17</v>
      </c>
      <c r="C441" s="206"/>
      <c r="D441" s="206"/>
      <c r="E441" s="206"/>
      <c r="F441" s="206"/>
      <c r="G441" s="206"/>
      <c r="H441" s="198"/>
      <c r="I441" s="393"/>
    </row>
    <row r="442" spans="1:9" s="5" customFormat="1" ht="16.149999999999999" hidden="1" customHeight="1">
      <c r="A442" s="43"/>
      <c r="B442" s="67" t="s">
        <v>18</v>
      </c>
      <c r="C442" s="206"/>
      <c r="D442" s="206"/>
      <c r="E442" s="206"/>
      <c r="F442" s="206"/>
      <c r="G442" s="206"/>
      <c r="H442" s="198"/>
      <c r="I442" s="393"/>
    </row>
    <row r="443" spans="1:9" s="5" customFormat="1" ht="16.149999999999999" hidden="1" customHeight="1">
      <c r="A443" s="43"/>
      <c r="B443" s="67" t="s">
        <v>19</v>
      </c>
      <c r="C443" s="206"/>
      <c r="D443" s="206"/>
      <c r="E443" s="206"/>
      <c r="F443" s="206"/>
      <c r="G443" s="206"/>
      <c r="H443" s="198"/>
      <c r="I443" s="393"/>
    </row>
    <row r="444" spans="1:9" s="5" customFormat="1" ht="16.149999999999999" hidden="1" customHeight="1">
      <c r="A444" s="43"/>
      <c r="B444" s="70" t="s">
        <v>21</v>
      </c>
      <c r="C444" s="208">
        <f>SUM(C445:C447)</f>
        <v>0</v>
      </c>
      <c r="D444" s="208">
        <f>SUM(D445:D447)</f>
        <v>0</v>
      </c>
      <c r="E444" s="208">
        <f>SUM(E445:E447)</f>
        <v>0</v>
      </c>
      <c r="F444" s="208">
        <f>SUM(F445:F447)</f>
        <v>0</v>
      </c>
      <c r="G444" s="208">
        <f>SUM(G445:G447)</f>
        <v>0</v>
      </c>
      <c r="H444" s="207" t="e">
        <f>G444/C444*100</f>
        <v>#DIV/0!</v>
      </c>
      <c r="I444" s="393"/>
    </row>
    <row r="445" spans="1:9" s="5" customFormat="1" ht="16.149999999999999" hidden="1" customHeight="1">
      <c r="A445" s="43"/>
      <c r="B445" s="67" t="s">
        <v>17</v>
      </c>
      <c r="C445" s="240">
        <v>0</v>
      </c>
      <c r="D445" s="240">
        <v>0</v>
      </c>
      <c r="E445" s="240">
        <v>0</v>
      </c>
      <c r="F445" s="240">
        <v>0</v>
      </c>
      <c r="G445" s="240">
        <v>0</v>
      </c>
      <c r="H445" s="198" t="e">
        <f>G445/C445*100</f>
        <v>#DIV/0!</v>
      </c>
      <c r="I445" s="393"/>
    </row>
    <row r="446" spans="1:9" s="5" customFormat="1" ht="16.149999999999999" hidden="1" customHeight="1">
      <c r="A446" s="43"/>
      <c r="B446" s="67" t="s">
        <v>18</v>
      </c>
      <c r="C446" s="206"/>
      <c r="D446" s="206"/>
      <c r="E446" s="206"/>
      <c r="F446" s="206"/>
      <c r="G446" s="206"/>
      <c r="H446" s="198">
        <v>0</v>
      </c>
      <c r="I446" s="394"/>
    </row>
    <row r="447" spans="1:9" s="5" customFormat="1" ht="16.149999999999999" hidden="1" customHeight="1">
      <c r="A447" s="43"/>
      <c r="B447" s="67" t="s">
        <v>19</v>
      </c>
      <c r="C447" s="206">
        <v>0</v>
      </c>
      <c r="D447" s="206">
        <v>0</v>
      </c>
      <c r="E447" s="206">
        <v>0</v>
      </c>
      <c r="F447" s="206">
        <v>0</v>
      </c>
      <c r="G447" s="206">
        <v>0</v>
      </c>
      <c r="H447" s="198">
        <v>0</v>
      </c>
      <c r="I447" s="233"/>
    </row>
    <row r="448" spans="1:9" s="196" customFormat="1" ht="47.25">
      <c r="A448" s="76" t="s">
        <v>139</v>
      </c>
      <c r="B448" s="77" t="s">
        <v>140</v>
      </c>
      <c r="C448" s="195">
        <f>C450+C451+C452</f>
        <v>618625.89999999991</v>
      </c>
      <c r="D448" s="195">
        <f>D450+D451+D452</f>
        <v>74035.100000000006</v>
      </c>
      <c r="E448" s="195">
        <f>E450+E451+E452</f>
        <v>84897.69</v>
      </c>
      <c r="F448" s="195">
        <f>F450+F451+F452</f>
        <v>48497.69</v>
      </c>
      <c r="G448" s="195">
        <f>G450+G451+G452</f>
        <v>84897.69</v>
      </c>
      <c r="H448" s="78">
        <f>G448/C448*100</f>
        <v>13.72359126897209</v>
      </c>
      <c r="I448" s="79"/>
    </row>
    <row r="449" spans="1:9" s="196" customFormat="1" ht="39" customHeight="1">
      <c r="A449" s="126"/>
      <c r="B449" s="105" t="s">
        <v>141</v>
      </c>
      <c r="C449" s="205"/>
      <c r="D449" s="205"/>
      <c r="E449" s="205"/>
      <c r="F449" s="205"/>
      <c r="G449" s="205"/>
      <c r="H449" s="55"/>
      <c r="I449" s="199"/>
    </row>
    <row r="450" spans="1:9" ht="15.75">
      <c r="A450" s="11"/>
      <c r="B450" s="67" t="s">
        <v>17</v>
      </c>
      <c r="C450" s="206">
        <f t="shared" ref="C450:G452" si="36">C455+C459</f>
        <v>41488.1</v>
      </c>
      <c r="D450" s="206">
        <f t="shared" si="36"/>
        <v>13987.52</v>
      </c>
      <c r="E450" s="206">
        <f t="shared" si="36"/>
        <v>8685.3799999999992</v>
      </c>
      <c r="F450" s="206">
        <f t="shared" si="36"/>
        <v>8685.3799999999992</v>
      </c>
      <c r="G450" s="206">
        <f t="shared" si="36"/>
        <v>8685.3799999999992</v>
      </c>
      <c r="H450" s="55">
        <f>G450/C450*100</f>
        <v>20.934629447962187</v>
      </c>
      <c r="I450" s="392" t="s">
        <v>142</v>
      </c>
    </row>
    <row r="451" spans="1:9" ht="15.75">
      <c r="A451" s="11"/>
      <c r="B451" s="67" t="s">
        <v>18</v>
      </c>
      <c r="C451" s="206">
        <f t="shared" si="36"/>
        <v>77594.2</v>
      </c>
      <c r="D451" s="206">
        <f t="shared" si="36"/>
        <v>60047.58</v>
      </c>
      <c r="E451" s="206">
        <f t="shared" si="36"/>
        <v>48229.99</v>
      </c>
      <c r="F451" s="206">
        <f t="shared" si="36"/>
        <v>11829.99</v>
      </c>
      <c r="G451" s="206">
        <f t="shared" si="36"/>
        <v>48229.99</v>
      </c>
      <c r="H451" s="55">
        <f>G451/C451*100</f>
        <v>62.156694701408099</v>
      </c>
      <c r="I451" s="393"/>
    </row>
    <row r="452" spans="1:9" ht="15.75">
      <c r="A452" s="11"/>
      <c r="B452" s="67" t="s">
        <v>19</v>
      </c>
      <c r="C452" s="206">
        <f t="shared" si="36"/>
        <v>499543.6</v>
      </c>
      <c r="D452" s="206">
        <f t="shared" si="36"/>
        <v>0</v>
      </c>
      <c r="E452" s="206">
        <f t="shared" si="36"/>
        <v>27982.32</v>
      </c>
      <c r="F452" s="206">
        <f t="shared" si="36"/>
        <v>27982.32</v>
      </c>
      <c r="G452" s="206">
        <f t="shared" si="36"/>
        <v>27982.32</v>
      </c>
      <c r="H452" s="55"/>
      <c r="I452" s="393"/>
    </row>
    <row r="453" spans="1:9" ht="15.75">
      <c r="A453" s="11"/>
      <c r="B453" s="70" t="s">
        <v>29</v>
      </c>
      <c r="C453" s="206"/>
      <c r="D453" s="206"/>
      <c r="E453" s="206"/>
      <c r="F453" s="206"/>
      <c r="G453" s="206"/>
      <c r="H453" s="55"/>
      <c r="I453" s="393"/>
    </row>
    <row r="454" spans="1:9" ht="15.75">
      <c r="A454" s="11"/>
      <c r="B454" s="70" t="s">
        <v>126</v>
      </c>
      <c r="C454" s="208">
        <f>C455+C456+C457</f>
        <v>0</v>
      </c>
      <c r="D454" s="208">
        <f>D455+D456+D457</f>
        <v>0</v>
      </c>
      <c r="E454" s="208">
        <f>E455+E456+E457</f>
        <v>0</v>
      </c>
      <c r="F454" s="208">
        <f>F455+F456+F457</f>
        <v>0</v>
      </c>
      <c r="G454" s="208">
        <f>G455+G456+G457</f>
        <v>0</v>
      </c>
      <c r="H454" s="55"/>
      <c r="I454" s="393"/>
    </row>
    <row r="455" spans="1:9" ht="15.75">
      <c r="A455" s="11"/>
      <c r="B455" s="67" t="s">
        <v>17</v>
      </c>
      <c r="C455" s="206">
        <v>0</v>
      </c>
      <c r="D455" s="206">
        <v>0</v>
      </c>
      <c r="E455" s="206">
        <v>0</v>
      </c>
      <c r="F455" s="206">
        <v>0</v>
      </c>
      <c r="G455" s="206">
        <v>0</v>
      </c>
      <c r="H455" s="55"/>
      <c r="I455" s="393"/>
    </row>
    <row r="456" spans="1:9" ht="15.75">
      <c r="A456" s="11"/>
      <c r="B456" s="67" t="s">
        <v>18</v>
      </c>
      <c r="C456" s="206">
        <v>0</v>
      </c>
      <c r="D456" s="206">
        <v>0</v>
      </c>
      <c r="E456" s="206">
        <v>0</v>
      </c>
      <c r="F456" s="206">
        <v>0</v>
      </c>
      <c r="G456" s="206">
        <v>0</v>
      </c>
      <c r="H456" s="55"/>
      <c r="I456" s="393"/>
    </row>
    <row r="457" spans="1:9" ht="15.75">
      <c r="A457" s="11"/>
      <c r="B457" s="67" t="s">
        <v>19</v>
      </c>
      <c r="C457" s="206">
        <v>0</v>
      </c>
      <c r="D457" s="206">
        <v>0</v>
      </c>
      <c r="E457" s="206">
        <v>0</v>
      </c>
      <c r="F457" s="206">
        <v>0</v>
      </c>
      <c r="G457" s="206">
        <v>0</v>
      </c>
      <c r="H457" s="55"/>
      <c r="I457" s="393"/>
    </row>
    <row r="458" spans="1:9" ht="15.75">
      <c r="A458" s="11"/>
      <c r="B458" s="70" t="s">
        <v>21</v>
      </c>
      <c r="C458" s="208">
        <f>C459+C460+C461</f>
        <v>618625.89999999991</v>
      </c>
      <c r="D458" s="208">
        <f>D459+D460+D461</f>
        <v>74035.100000000006</v>
      </c>
      <c r="E458" s="208">
        <f>E459+E460+E461</f>
        <v>84897.69</v>
      </c>
      <c r="F458" s="208">
        <f>F459+F460+F461</f>
        <v>48497.69</v>
      </c>
      <c r="G458" s="208">
        <f>G459+G460+G461</f>
        <v>84897.69</v>
      </c>
      <c r="H458" s="55">
        <f>G458/C458*100</f>
        <v>13.72359126897209</v>
      </c>
      <c r="I458" s="393"/>
    </row>
    <row r="459" spans="1:9" ht="15.75">
      <c r="A459" s="11"/>
      <c r="B459" s="67" t="s">
        <v>17</v>
      </c>
      <c r="C459" s="206">
        <v>41488.1</v>
      </c>
      <c r="D459" s="206">
        <v>13987.52</v>
      </c>
      <c r="E459" s="206">
        <v>8685.3799999999992</v>
      </c>
      <c r="F459" s="206">
        <v>8685.3799999999992</v>
      </c>
      <c r="G459" s="206">
        <v>8685.3799999999992</v>
      </c>
      <c r="H459" s="59">
        <f>G459/C459*100</f>
        <v>20.934629447962187</v>
      </c>
      <c r="I459" s="395"/>
    </row>
    <row r="460" spans="1:9" ht="15.75">
      <c r="A460" s="11"/>
      <c r="B460" s="67" t="s">
        <v>18</v>
      </c>
      <c r="C460" s="206">
        <v>77594.2</v>
      </c>
      <c r="D460" s="206">
        <v>60047.58</v>
      </c>
      <c r="E460" s="206">
        <v>48229.99</v>
      </c>
      <c r="F460" s="206">
        <v>11829.99</v>
      </c>
      <c r="G460" s="206">
        <v>48229.99</v>
      </c>
      <c r="H460" s="55">
        <f>G460/C460*100</f>
        <v>62.156694701408099</v>
      </c>
      <c r="I460" s="395"/>
    </row>
    <row r="461" spans="1:9" ht="15.75">
      <c r="A461" s="11"/>
      <c r="B461" s="225" t="s">
        <v>19</v>
      </c>
      <c r="C461" s="206">
        <v>499543.6</v>
      </c>
      <c r="D461" s="206"/>
      <c r="E461" s="206">
        <v>27982.32</v>
      </c>
      <c r="F461" s="206">
        <v>27982.32</v>
      </c>
      <c r="G461" s="206">
        <v>27982.32</v>
      </c>
      <c r="H461" s="214">
        <v>0</v>
      </c>
      <c r="I461" s="396"/>
    </row>
    <row r="462" spans="1:9" s="200" customFormat="1" ht="15.75">
      <c r="A462" s="241" t="s">
        <v>143</v>
      </c>
      <c r="B462" s="74" t="s">
        <v>144</v>
      </c>
      <c r="C462" s="62">
        <f>C466+C482</f>
        <v>186377.66999999998</v>
      </c>
      <c r="D462" s="62">
        <f>D466+D482</f>
        <v>40000</v>
      </c>
      <c r="E462" s="62">
        <f>E466+E482</f>
        <v>2000</v>
      </c>
      <c r="F462" s="62">
        <f>F466+F482</f>
        <v>2000</v>
      </c>
      <c r="G462" s="62">
        <f>G466+G482</f>
        <v>2000</v>
      </c>
      <c r="H462" s="62">
        <f>G462/C462*100</f>
        <v>1.0730899254186406</v>
      </c>
      <c r="I462" s="75"/>
    </row>
    <row r="463" spans="1:9" s="5" customFormat="1" ht="15.75">
      <c r="A463" s="242"/>
      <c r="B463" s="67" t="s">
        <v>17</v>
      </c>
      <c r="C463" s="243">
        <f t="shared" ref="C463:G465" si="37">C468+C483</f>
        <v>20877.669999999998</v>
      </c>
      <c r="D463" s="243">
        <f t="shared" si="37"/>
        <v>2000</v>
      </c>
      <c r="E463" s="243">
        <f t="shared" si="37"/>
        <v>2000</v>
      </c>
      <c r="F463" s="243">
        <f t="shared" si="37"/>
        <v>2000</v>
      </c>
      <c r="G463" s="243">
        <f t="shared" si="37"/>
        <v>2000</v>
      </c>
      <c r="H463" s="194">
        <f>G463/C463*100</f>
        <v>9.5796130506900443</v>
      </c>
      <c r="I463" s="244"/>
    </row>
    <row r="464" spans="1:9" s="5" customFormat="1" ht="15.75">
      <c r="A464" s="242"/>
      <c r="B464" s="67" t="s">
        <v>18</v>
      </c>
      <c r="C464" s="243">
        <f t="shared" si="37"/>
        <v>50500</v>
      </c>
      <c r="D464" s="243">
        <f t="shared" si="37"/>
        <v>38000</v>
      </c>
      <c r="E464" s="243">
        <f t="shared" si="37"/>
        <v>0</v>
      </c>
      <c r="F464" s="243">
        <f t="shared" si="37"/>
        <v>0</v>
      </c>
      <c r="G464" s="243">
        <f t="shared" si="37"/>
        <v>0</v>
      </c>
      <c r="H464" s="194">
        <f t="shared" ref="H464:H470" si="38">G464/C464*100</f>
        <v>0</v>
      </c>
      <c r="I464" s="244"/>
    </row>
    <row r="465" spans="1:9" s="5" customFormat="1" ht="15.75">
      <c r="A465" s="242"/>
      <c r="B465" s="67" t="s">
        <v>19</v>
      </c>
      <c r="C465" s="243">
        <f t="shared" si="37"/>
        <v>115000</v>
      </c>
      <c r="D465" s="243">
        <f t="shared" si="37"/>
        <v>0</v>
      </c>
      <c r="E465" s="243">
        <f t="shared" si="37"/>
        <v>0</v>
      </c>
      <c r="F465" s="243">
        <f t="shared" si="37"/>
        <v>0</v>
      </c>
      <c r="G465" s="243">
        <f t="shared" si="37"/>
        <v>0</v>
      </c>
      <c r="H465" s="194">
        <f t="shared" si="38"/>
        <v>0</v>
      </c>
      <c r="I465" s="244"/>
    </row>
    <row r="466" spans="1:9" s="196" customFormat="1" ht="31.5">
      <c r="A466" s="245" t="s">
        <v>145</v>
      </c>
      <c r="B466" s="77" t="s">
        <v>146</v>
      </c>
      <c r="C466" s="195">
        <f>C467</f>
        <v>184377.66999999998</v>
      </c>
      <c r="D466" s="195">
        <f>D467</f>
        <v>38000</v>
      </c>
      <c r="E466" s="195">
        <f>E467</f>
        <v>0</v>
      </c>
      <c r="F466" s="195">
        <f>F467</f>
        <v>0</v>
      </c>
      <c r="G466" s="195">
        <f>G467</f>
        <v>0</v>
      </c>
      <c r="H466" s="78">
        <f t="shared" si="38"/>
        <v>0</v>
      </c>
      <c r="I466" s="79"/>
    </row>
    <row r="467" spans="1:9" s="5" customFormat="1" ht="15.75">
      <c r="A467" s="16"/>
      <c r="B467" s="212" t="s">
        <v>24</v>
      </c>
      <c r="C467" s="208">
        <f>SUM(C468:C470)</f>
        <v>184377.66999999998</v>
      </c>
      <c r="D467" s="208">
        <f>SUM(D468:D470)</f>
        <v>38000</v>
      </c>
      <c r="E467" s="208">
        <f>SUM(E468:E470)</f>
        <v>0</v>
      </c>
      <c r="F467" s="208">
        <f>SUM(F468:F470)</f>
        <v>0</v>
      </c>
      <c r="G467" s="208">
        <f>SUM(G468:G470)</f>
        <v>0</v>
      </c>
      <c r="H467" s="207">
        <f t="shared" si="38"/>
        <v>0</v>
      </c>
      <c r="I467" s="419" t="s">
        <v>147</v>
      </c>
    </row>
    <row r="468" spans="1:9" s="5" customFormat="1" ht="15.75">
      <c r="A468" s="16"/>
      <c r="B468" s="67" t="s">
        <v>17</v>
      </c>
      <c r="C468" s="206">
        <f t="shared" ref="C468:G470" si="39">C473+C477</f>
        <v>18877.669999999998</v>
      </c>
      <c r="D468" s="206">
        <f t="shared" si="39"/>
        <v>0</v>
      </c>
      <c r="E468" s="206">
        <f t="shared" si="39"/>
        <v>0</v>
      </c>
      <c r="F468" s="206">
        <f t="shared" si="39"/>
        <v>0</v>
      </c>
      <c r="G468" s="206">
        <f t="shared" si="39"/>
        <v>0</v>
      </c>
      <c r="H468" s="198">
        <f t="shared" si="38"/>
        <v>0</v>
      </c>
      <c r="I468" s="420"/>
    </row>
    <row r="469" spans="1:9" s="5" customFormat="1" ht="15.75">
      <c r="A469" s="16"/>
      <c r="B469" s="67" t="s">
        <v>18</v>
      </c>
      <c r="C469" s="206">
        <f t="shared" si="39"/>
        <v>50500</v>
      </c>
      <c r="D469" s="206">
        <f t="shared" si="39"/>
        <v>38000</v>
      </c>
      <c r="E469" s="206">
        <f t="shared" si="39"/>
        <v>0</v>
      </c>
      <c r="F469" s="206">
        <f t="shared" si="39"/>
        <v>0</v>
      </c>
      <c r="G469" s="206">
        <f t="shared" si="39"/>
        <v>0</v>
      </c>
      <c r="H469" s="198">
        <f t="shared" si="38"/>
        <v>0</v>
      </c>
      <c r="I469" s="420"/>
    </row>
    <row r="470" spans="1:9" s="5" customFormat="1" ht="15.75">
      <c r="A470" s="11"/>
      <c r="B470" s="67" t="s">
        <v>19</v>
      </c>
      <c r="C470" s="206">
        <f t="shared" si="39"/>
        <v>115000</v>
      </c>
      <c r="D470" s="206">
        <f t="shared" si="39"/>
        <v>0</v>
      </c>
      <c r="E470" s="206">
        <f t="shared" si="39"/>
        <v>0</v>
      </c>
      <c r="F470" s="206">
        <f t="shared" si="39"/>
        <v>0</v>
      </c>
      <c r="G470" s="206">
        <f t="shared" si="39"/>
        <v>0</v>
      </c>
      <c r="H470" s="198">
        <f t="shared" si="38"/>
        <v>0</v>
      </c>
      <c r="I470" s="420"/>
    </row>
    <row r="471" spans="1:9" s="5" customFormat="1" ht="15.75">
      <c r="A471" s="16"/>
      <c r="B471" s="70" t="s">
        <v>29</v>
      </c>
      <c r="C471" s="206"/>
      <c r="D471" s="206"/>
      <c r="E471" s="206"/>
      <c r="F471" s="206"/>
      <c r="G471" s="206"/>
      <c r="H471" s="207"/>
      <c r="I471" s="420"/>
    </row>
    <row r="472" spans="1:9" s="5" customFormat="1" ht="15.75">
      <c r="A472" s="16"/>
      <c r="B472" s="70" t="s">
        <v>126</v>
      </c>
      <c r="C472" s="208">
        <v>0</v>
      </c>
      <c r="D472" s="208">
        <v>0</v>
      </c>
      <c r="E472" s="208">
        <v>0</v>
      </c>
      <c r="F472" s="208">
        <v>0</v>
      </c>
      <c r="G472" s="208">
        <v>0</v>
      </c>
      <c r="H472" s="207">
        <v>0</v>
      </c>
      <c r="I472" s="420"/>
    </row>
    <row r="473" spans="1:9" s="5" customFormat="1" ht="15.75">
      <c r="A473" s="16"/>
      <c r="B473" s="67" t="s">
        <v>17</v>
      </c>
      <c r="C473" s="206"/>
      <c r="D473" s="206"/>
      <c r="E473" s="206"/>
      <c r="F473" s="206"/>
      <c r="G473" s="206"/>
      <c r="H473" s="207"/>
      <c r="I473" s="420"/>
    </row>
    <row r="474" spans="1:9" s="5" customFormat="1" ht="15.75">
      <c r="A474" s="16"/>
      <c r="B474" s="67" t="s">
        <v>18</v>
      </c>
      <c r="C474" s="206"/>
      <c r="D474" s="206"/>
      <c r="E474" s="206"/>
      <c r="F474" s="206"/>
      <c r="G474" s="206"/>
      <c r="H474" s="207"/>
      <c r="I474" s="420"/>
    </row>
    <row r="475" spans="1:9" s="5" customFormat="1" ht="15.75">
      <c r="A475" s="16"/>
      <c r="B475" s="67" t="s">
        <v>19</v>
      </c>
      <c r="C475" s="206"/>
      <c r="D475" s="206"/>
      <c r="E475" s="206"/>
      <c r="F475" s="206"/>
      <c r="G475" s="206"/>
      <c r="H475" s="207"/>
      <c r="I475" s="420"/>
    </row>
    <row r="476" spans="1:9" s="5" customFormat="1" ht="15.75">
      <c r="A476" s="16"/>
      <c r="B476" s="70" t="s">
        <v>21</v>
      </c>
      <c r="C476" s="208">
        <f>SUM(C477:C479)</f>
        <v>184377.66999999998</v>
      </c>
      <c r="D476" s="208">
        <f>SUM(D477:D479)</f>
        <v>38000</v>
      </c>
      <c r="E476" s="208">
        <f>SUM(E477:E479)</f>
        <v>0</v>
      </c>
      <c r="F476" s="208">
        <f>SUM(F477:F479)</f>
        <v>0</v>
      </c>
      <c r="G476" s="208">
        <f>SUM(G477:G479)</f>
        <v>0</v>
      </c>
      <c r="H476" s="207">
        <f>G476/C476*100</f>
        <v>0</v>
      </c>
      <c r="I476" s="420"/>
    </row>
    <row r="477" spans="1:9" s="5" customFormat="1" ht="15.75">
      <c r="A477" s="16"/>
      <c r="B477" s="67" t="s">
        <v>17</v>
      </c>
      <c r="C477" s="246">
        <v>18877.669999999998</v>
      </c>
      <c r="D477" s="246">
        <v>0</v>
      </c>
      <c r="E477" s="246">
        <v>0</v>
      </c>
      <c r="F477" s="246">
        <v>0</v>
      </c>
      <c r="G477" s="246">
        <v>0</v>
      </c>
      <c r="H477" s="198">
        <f>G477/C477*100</f>
        <v>0</v>
      </c>
      <c r="I477" s="420"/>
    </row>
    <row r="478" spans="1:9" s="5" customFormat="1" ht="15.75">
      <c r="A478" s="16"/>
      <c r="B478" s="67" t="s">
        <v>18</v>
      </c>
      <c r="C478" s="246">
        <v>50500</v>
      </c>
      <c r="D478" s="246">
        <v>38000</v>
      </c>
      <c r="E478" s="246">
        <v>0</v>
      </c>
      <c r="F478" s="246">
        <v>0</v>
      </c>
      <c r="G478" s="246">
        <v>0</v>
      </c>
      <c r="H478" s="198">
        <f>G478/C478*100</f>
        <v>0</v>
      </c>
      <c r="I478" s="420"/>
    </row>
    <row r="479" spans="1:9" s="5" customFormat="1" ht="15.75">
      <c r="A479" s="11"/>
      <c r="B479" s="67" t="s">
        <v>19</v>
      </c>
      <c r="C479" s="246">
        <v>115000</v>
      </c>
      <c r="D479" s="246"/>
      <c r="E479" s="246"/>
      <c r="F479" s="209"/>
      <c r="G479" s="209"/>
      <c r="H479" s="247">
        <f>G479/C479*100</f>
        <v>0</v>
      </c>
      <c r="I479" s="421"/>
    </row>
    <row r="480" spans="1:9" s="5" customFormat="1" ht="63">
      <c r="A480" s="76" t="s">
        <v>148</v>
      </c>
      <c r="B480" s="160" t="s">
        <v>149</v>
      </c>
      <c r="C480" s="248"/>
      <c r="D480" s="248"/>
      <c r="E480" s="248"/>
      <c r="F480" s="248"/>
      <c r="G480" s="248"/>
      <c r="H480" s="78"/>
      <c r="I480" s="93"/>
    </row>
    <row r="481" spans="1:9" s="5" customFormat="1" ht="30" customHeight="1">
      <c r="A481" s="85"/>
      <c r="B481" s="166" t="s">
        <v>150</v>
      </c>
      <c r="C481" s="86"/>
      <c r="D481" s="86"/>
      <c r="E481" s="86"/>
      <c r="F481" s="86"/>
      <c r="G481" s="86"/>
      <c r="H481" s="54"/>
      <c r="I481" s="249"/>
    </row>
    <row r="482" spans="1:9" s="5" customFormat="1" ht="15.6" customHeight="1">
      <c r="A482" s="85"/>
      <c r="B482" s="53" t="s">
        <v>24</v>
      </c>
      <c r="C482" s="54">
        <f>C483+C484+C485</f>
        <v>2000</v>
      </c>
      <c r="D482" s="54">
        <f>D483+D484+D485</f>
        <v>2000</v>
      </c>
      <c r="E482" s="54">
        <f>E483+E484+E485</f>
        <v>2000</v>
      </c>
      <c r="F482" s="54">
        <f>F483+F484+F485</f>
        <v>2000</v>
      </c>
      <c r="G482" s="54">
        <f>G483+G484+G485</f>
        <v>2000</v>
      </c>
      <c r="H482" s="54">
        <f>G482/C482*100</f>
        <v>100</v>
      </c>
      <c r="I482" s="392" t="s">
        <v>151</v>
      </c>
    </row>
    <row r="483" spans="1:9" s="5" customFormat="1" ht="15.75">
      <c r="A483" s="85"/>
      <c r="B483" s="57" t="s">
        <v>17</v>
      </c>
      <c r="C483" s="86">
        <f t="shared" ref="C483:G485" si="40">C492</f>
        <v>2000</v>
      </c>
      <c r="D483" s="86">
        <f t="shared" si="40"/>
        <v>2000</v>
      </c>
      <c r="E483" s="86">
        <f t="shared" si="40"/>
        <v>2000</v>
      </c>
      <c r="F483" s="86">
        <f t="shared" si="40"/>
        <v>2000</v>
      </c>
      <c r="G483" s="86">
        <f t="shared" si="40"/>
        <v>2000</v>
      </c>
      <c r="H483" s="58">
        <f>G483/C483*100</f>
        <v>100</v>
      </c>
      <c r="I483" s="393"/>
    </row>
    <row r="484" spans="1:9" s="5" customFormat="1" ht="15.75">
      <c r="A484" s="85"/>
      <c r="B484" s="57" t="s">
        <v>18</v>
      </c>
      <c r="C484" s="86">
        <f t="shared" si="40"/>
        <v>0</v>
      </c>
      <c r="D484" s="86">
        <f t="shared" si="40"/>
        <v>0</v>
      </c>
      <c r="E484" s="86">
        <f t="shared" si="40"/>
        <v>0</v>
      </c>
      <c r="F484" s="86">
        <f t="shared" si="40"/>
        <v>0</v>
      </c>
      <c r="G484" s="86">
        <f t="shared" si="40"/>
        <v>0</v>
      </c>
      <c r="H484" s="58">
        <v>0</v>
      </c>
      <c r="I484" s="393"/>
    </row>
    <row r="485" spans="1:9" s="5" customFormat="1" ht="15.75">
      <c r="A485" s="85"/>
      <c r="B485" s="57" t="s">
        <v>19</v>
      </c>
      <c r="C485" s="86">
        <f t="shared" si="40"/>
        <v>0</v>
      </c>
      <c r="D485" s="86">
        <f t="shared" si="40"/>
        <v>0</v>
      </c>
      <c r="E485" s="86">
        <f t="shared" si="40"/>
        <v>0</v>
      </c>
      <c r="F485" s="86">
        <f t="shared" si="40"/>
        <v>0</v>
      </c>
      <c r="G485" s="86">
        <f t="shared" si="40"/>
        <v>0</v>
      </c>
      <c r="H485" s="58">
        <v>0</v>
      </c>
      <c r="I485" s="393"/>
    </row>
    <row r="486" spans="1:9" s="5" customFormat="1" ht="15.75">
      <c r="A486" s="85"/>
      <c r="B486" s="70" t="s">
        <v>29</v>
      </c>
      <c r="C486" s="86"/>
      <c r="D486" s="86"/>
      <c r="E486" s="86"/>
      <c r="F486" s="86"/>
      <c r="G486" s="86"/>
      <c r="H486" s="54"/>
      <c r="I486" s="393"/>
    </row>
    <row r="487" spans="1:9" s="5" customFormat="1" ht="15.6" hidden="1" customHeight="1">
      <c r="A487" s="85"/>
      <c r="B487" s="70" t="s">
        <v>20</v>
      </c>
      <c r="C487" s="86"/>
      <c r="D487" s="86"/>
      <c r="E487" s="86"/>
      <c r="F487" s="86"/>
      <c r="G487" s="86"/>
      <c r="H487" s="54"/>
      <c r="I487" s="393"/>
    </row>
    <row r="488" spans="1:9" s="5" customFormat="1" ht="15.6" hidden="1" customHeight="1">
      <c r="A488" s="85"/>
      <c r="B488" s="57" t="s">
        <v>13</v>
      </c>
      <c r="C488" s="86"/>
      <c r="D488" s="86"/>
      <c r="E488" s="86"/>
      <c r="F488" s="86"/>
      <c r="G488" s="86"/>
      <c r="H488" s="54"/>
      <c r="I488" s="393"/>
    </row>
    <row r="489" spans="1:9" s="5" customFormat="1" ht="15.6" hidden="1" customHeight="1">
      <c r="A489" s="85"/>
      <c r="B489" s="57" t="s">
        <v>112</v>
      </c>
      <c r="C489" s="86"/>
      <c r="D489" s="86"/>
      <c r="E489" s="86"/>
      <c r="F489" s="86"/>
      <c r="G489" s="86"/>
      <c r="H489" s="54"/>
      <c r="I489" s="393"/>
    </row>
    <row r="490" spans="1:9" s="5" customFormat="1" ht="15.6" hidden="1" customHeight="1">
      <c r="A490" s="85"/>
      <c r="B490" s="57" t="s">
        <v>15</v>
      </c>
      <c r="C490" s="86"/>
      <c r="D490" s="86"/>
      <c r="E490" s="86"/>
      <c r="F490" s="86"/>
      <c r="G490" s="86"/>
      <c r="H490" s="54"/>
      <c r="I490" s="393"/>
    </row>
    <row r="491" spans="1:9" s="5" customFormat="1" ht="15.75">
      <c r="A491" s="85"/>
      <c r="B491" s="88" t="s">
        <v>105</v>
      </c>
      <c r="C491" s="54">
        <f>C492+C493+C494</f>
        <v>2000</v>
      </c>
      <c r="D491" s="54">
        <f>D492+D493+D494</f>
        <v>2000</v>
      </c>
      <c r="E491" s="54">
        <f>E492+E493+E494</f>
        <v>2000</v>
      </c>
      <c r="F491" s="54">
        <f>F492+F493+F494</f>
        <v>2000</v>
      </c>
      <c r="G491" s="54">
        <f>G492+G493+G494</f>
        <v>2000</v>
      </c>
      <c r="H491" s="54">
        <f>G491/C491*100</f>
        <v>100</v>
      </c>
      <c r="I491" s="394"/>
    </row>
    <row r="492" spans="1:9" s="5" customFormat="1" ht="15.75">
      <c r="A492" s="85"/>
      <c r="B492" s="57" t="s">
        <v>17</v>
      </c>
      <c r="C492" s="86">
        <v>2000</v>
      </c>
      <c r="D492" s="86">
        <v>2000</v>
      </c>
      <c r="E492" s="86">
        <v>2000</v>
      </c>
      <c r="F492" s="86">
        <v>2000</v>
      </c>
      <c r="G492" s="86">
        <v>2000</v>
      </c>
      <c r="H492" s="58">
        <f>G492/C492*100</f>
        <v>100</v>
      </c>
      <c r="I492" s="250"/>
    </row>
    <row r="493" spans="1:9" s="5" customFormat="1" ht="15.75">
      <c r="A493" s="85"/>
      <c r="B493" s="57" t="s">
        <v>18</v>
      </c>
      <c r="C493" s="86"/>
      <c r="D493" s="86"/>
      <c r="E493" s="86"/>
      <c r="F493" s="86"/>
      <c r="G493" s="86"/>
      <c r="H493" s="54"/>
      <c r="I493" s="250"/>
    </row>
    <row r="494" spans="1:9" s="5" customFormat="1" ht="15.75">
      <c r="A494" s="85"/>
      <c r="B494" s="57" t="s">
        <v>19</v>
      </c>
      <c r="C494" s="128"/>
      <c r="D494" s="128"/>
      <c r="E494" s="128"/>
      <c r="F494" s="128"/>
      <c r="G494" s="128"/>
      <c r="H494" s="55"/>
      <c r="I494" s="251"/>
    </row>
    <row r="495" spans="1:9" s="5" customFormat="1" ht="66" customHeight="1">
      <c r="A495" s="156" t="s">
        <v>152</v>
      </c>
      <c r="B495" s="188" t="s">
        <v>122</v>
      </c>
      <c r="C495" s="50">
        <f>C496</f>
        <v>142242.1</v>
      </c>
      <c r="D495" s="50">
        <f>D496</f>
        <v>142242.1</v>
      </c>
      <c r="E495" s="50">
        <f>E496</f>
        <v>142242.1</v>
      </c>
      <c r="F495" s="50">
        <f>F496</f>
        <v>0</v>
      </c>
      <c r="G495" s="50">
        <f>G496</f>
        <v>0</v>
      </c>
      <c r="H495" s="50">
        <f>G495/C495*100</f>
        <v>0</v>
      </c>
      <c r="I495" s="138"/>
    </row>
    <row r="496" spans="1:9" s="5" customFormat="1" ht="66" customHeight="1">
      <c r="A496" s="107" t="s">
        <v>153</v>
      </c>
      <c r="B496" s="252" t="s">
        <v>154</v>
      </c>
      <c r="C496" s="62">
        <f>C498+C512</f>
        <v>142242.1</v>
      </c>
      <c r="D496" s="62">
        <f>D498+D512</f>
        <v>142242.1</v>
      </c>
      <c r="E496" s="62">
        <f>E498+E512</f>
        <v>142242.1</v>
      </c>
      <c r="F496" s="62">
        <f>F498+F512</f>
        <v>0</v>
      </c>
      <c r="G496" s="62">
        <f>G498+G512</f>
        <v>0</v>
      </c>
      <c r="H496" s="62">
        <f>G496/C496*100</f>
        <v>0</v>
      </c>
      <c r="I496" s="253"/>
    </row>
    <row r="497" spans="1:9" s="5" customFormat="1" ht="32.25" customHeight="1">
      <c r="A497" s="126"/>
      <c r="B497" s="231" t="s">
        <v>155</v>
      </c>
      <c r="C497" s="86"/>
      <c r="D497" s="86"/>
      <c r="E497" s="86"/>
      <c r="F497" s="86"/>
      <c r="G497" s="86"/>
      <c r="H497" s="55"/>
      <c r="I497" s="114"/>
    </row>
    <row r="498" spans="1:9" s="5" customFormat="1" ht="20.45" customHeight="1">
      <c r="A498" s="85"/>
      <c r="B498" s="215" t="s">
        <v>24</v>
      </c>
      <c r="C498" s="54">
        <f t="shared" ref="C498:G501" si="41">C503+C507</f>
        <v>142242.1</v>
      </c>
      <c r="D498" s="54">
        <f t="shared" si="41"/>
        <v>142242.1</v>
      </c>
      <c r="E498" s="54">
        <f t="shared" si="41"/>
        <v>142242.1</v>
      </c>
      <c r="F498" s="54">
        <f t="shared" si="41"/>
        <v>0</v>
      </c>
      <c r="G498" s="54">
        <f t="shared" si="41"/>
        <v>0</v>
      </c>
      <c r="H498" s="54">
        <f>G498/C498*100</f>
        <v>0</v>
      </c>
      <c r="I498" s="387" t="s">
        <v>156</v>
      </c>
    </row>
    <row r="499" spans="1:9" s="5" customFormat="1" ht="20.45" customHeight="1">
      <c r="A499" s="85"/>
      <c r="B499" s="67" t="s">
        <v>17</v>
      </c>
      <c r="C499" s="86">
        <f t="shared" si="41"/>
        <v>142242.1</v>
      </c>
      <c r="D499" s="86">
        <f t="shared" si="41"/>
        <v>142242.1</v>
      </c>
      <c r="E499" s="86">
        <f t="shared" si="41"/>
        <v>142242.1</v>
      </c>
      <c r="F499" s="86">
        <f t="shared" si="41"/>
        <v>0</v>
      </c>
      <c r="G499" s="86">
        <f t="shared" si="41"/>
        <v>0</v>
      </c>
      <c r="H499" s="58">
        <f>G499/C499*100</f>
        <v>0</v>
      </c>
      <c r="I499" s="387"/>
    </row>
    <row r="500" spans="1:9" s="5" customFormat="1" ht="20.45" customHeight="1">
      <c r="A500" s="85"/>
      <c r="B500" s="57" t="s">
        <v>18</v>
      </c>
      <c r="C500" s="86">
        <f t="shared" si="41"/>
        <v>0</v>
      </c>
      <c r="D500" s="86">
        <f t="shared" si="41"/>
        <v>0</v>
      </c>
      <c r="E500" s="86">
        <f t="shared" si="41"/>
        <v>0</v>
      </c>
      <c r="F500" s="86">
        <f t="shared" si="41"/>
        <v>0</v>
      </c>
      <c r="G500" s="86">
        <f t="shared" si="41"/>
        <v>0</v>
      </c>
      <c r="H500" s="58">
        <v>0</v>
      </c>
      <c r="I500" s="387"/>
    </row>
    <row r="501" spans="1:9" s="5" customFormat="1" ht="20.45" customHeight="1">
      <c r="A501" s="85"/>
      <c r="B501" s="67" t="s">
        <v>19</v>
      </c>
      <c r="C501" s="86">
        <f t="shared" si="41"/>
        <v>0</v>
      </c>
      <c r="D501" s="86">
        <f t="shared" si="41"/>
        <v>0</v>
      </c>
      <c r="E501" s="86">
        <f t="shared" si="41"/>
        <v>0</v>
      </c>
      <c r="F501" s="86">
        <f t="shared" si="41"/>
        <v>0</v>
      </c>
      <c r="G501" s="86">
        <f t="shared" si="41"/>
        <v>0</v>
      </c>
      <c r="H501" s="58">
        <v>0</v>
      </c>
      <c r="I501" s="387"/>
    </row>
    <row r="502" spans="1:9" s="5" customFormat="1" ht="20.45" customHeight="1">
      <c r="A502" s="85"/>
      <c r="B502" s="215" t="s">
        <v>29</v>
      </c>
      <c r="C502" s="86"/>
      <c r="D502" s="86"/>
      <c r="E502" s="86"/>
      <c r="F502" s="86"/>
      <c r="G502" s="86"/>
      <c r="H502" s="54"/>
      <c r="I502" s="387"/>
    </row>
    <row r="503" spans="1:9" s="5" customFormat="1" ht="20.45" customHeight="1">
      <c r="A503" s="85"/>
      <c r="B503" s="254" t="s">
        <v>20</v>
      </c>
      <c r="C503" s="54">
        <f>C504+C505+C506</f>
        <v>142242.1</v>
      </c>
      <c r="D503" s="54">
        <f>D504+D505+D506</f>
        <v>142242.1</v>
      </c>
      <c r="E503" s="54">
        <f>E504+E505+E506</f>
        <v>142242.1</v>
      </c>
      <c r="F503" s="54">
        <f>F504+F505+F506</f>
        <v>0</v>
      </c>
      <c r="G503" s="54">
        <f>G504+G505+G506</f>
        <v>0</v>
      </c>
      <c r="H503" s="54">
        <f>G503/C503*100</f>
        <v>0</v>
      </c>
      <c r="I503" s="387"/>
    </row>
    <row r="504" spans="1:9" s="5" customFormat="1" ht="20.45" customHeight="1">
      <c r="A504" s="85"/>
      <c r="B504" s="67" t="s">
        <v>17</v>
      </c>
      <c r="C504" s="86">
        <v>142242.1</v>
      </c>
      <c r="D504" s="86">
        <v>142242.1</v>
      </c>
      <c r="E504" s="86">
        <v>142242.1</v>
      </c>
      <c r="F504" s="86">
        <v>0</v>
      </c>
      <c r="G504" s="86">
        <v>0</v>
      </c>
      <c r="H504" s="58">
        <f>G504/C504*100</f>
        <v>0</v>
      </c>
      <c r="I504" s="387"/>
    </row>
    <row r="505" spans="1:9" s="5" customFormat="1" ht="20.45" customHeight="1">
      <c r="A505" s="85"/>
      <c r="B505" s="57" t="s">
        <v>18</v>
      </c>
      <c r="C505" s="86"/>
      <c r="D505" s="86"/>
      <c r="E505" s="86"/>
      <c r="F505" s="86"/>
      <c r="G505" s="86"/>
      <c r="H505" s="54"/>
      <c r="I505" s="387"/>
    </row>
    <row r="506" spans="1:9" s="5" customFormat="1" ht="18" customHeight="1">
      <c r="A506" s="85"/>
      <c r="B506" s="67" t="s">
        <v>19</v>
      </c>
      <c r="C506" s="86"/>
      <c r="D506" s="86"/>
      <c r="E506" s="86"/>
      <c r="F506" s="86"/>
      <c r="G506" s="86"/>
      <c r="H506" s="54"/>
      <c r="I506" s="387"/>
    </row>
    <row r="507" spans="1:9" s="5" customFormat="1" ht="17.25" hidden="1" customHeight="1">
      <c r="A507" s="85"/>
      <c r="B507" s="215" t="s">
        <v>60</v>
      </c>
      <c r="C507" s="54">
        <f>C508+C509+C510</f>
        <v>0</v>
      </c>
      <c r="D507" s="54">
        <f>D508+D509+D510</f>
        <v>0</v>
      </c>
      <c r="E507" s="54">
        <f>E508+E509+E510</f>
        <v>0</v>
      </c>
      <c r="F507" s="54">
        <f>F508+F509+F510</f>
        <v>0</v>
      </c>
      <c r="G507" s="54">
        <f>G508+G509+G510</f>
        <v>0</v>
      </c>
      <c r="H507" s="54">
        <v>0</v>
      </c>
      <c r="I507" s="97"/>
    </row>
    <row r="508" spans="1:9" s="5" customFormat="1" ht="17.25" hidden="1" customHeight="1">
      <c r="A508" s="85"/>
      <c r="B508" s="67" t="s">
        <v>17</v>
      </c>
      <c r="C508" s="86"/>
      <c r="D508" s="86"/>
      <c r="E508" s="86"/>
      <c r="F508" s="86"/>
      <c r="G508" s="86"/>
      <c r="H508" s="54"/>
      <c r="I508" s="97"/>
    </row>
    <row r="509" spans="1:9" s="5" customFormat="1" ht="18" hidden="1" customHeight="1">
      <c r="A509" s="85"/>
      <c r="B509" s="57" t="s">
        <v>18</v>
      </c>
      <c r="C509" s="86"/>
      <c r="D509" s="86"/>
      <c r="E509" s="86"/>
      <c r="F509" s="86"/>
      <c r="G509" s="86"/>
      <c r="H509" s="54"/>
      <c r="I509" s="97"/>
    </row>
    <row r="510" spans="1:9" s="5" customFormat="1" ht="17.25" hidden="1" customHeight="1">
      <c r="A510" s="85"/>
      <c r="B510" s="255" t="s">
        <v>15</v>
      </c>
      <c r="C510" s="256"/>
      <c r="D510" s="256"/>
      <c r="E510" s="256"/>
      <c r="F510" s="256"/>
      <c r="G510" s="256"/>
      <c r="H510" s="257"/>
      <c r="I510" s="97"/>
    </row>
    <row r="511" spans="1:9" s="5" customFormat="1" ht="64.5" hidden="1" customHeight="1">
      <c r="A511" s="76" t="s">
        <v>157</v>
      </c>
      <c r="B511" s="258" t="s">
        <v>158</v>
      </c>
      <c r="C511" s="259"/>
      <c r="D511" s="259"/>
      <c r="E511" s="259"/>
      <c r="F511" s="259"/>
      <c r="G511" s="259"/>
      <c r="H511" s="78"/>
      <c r="I511" s="260"/>
    </row>
    <row r="512" spans="1:9" s="5" customFormat="1" ht="17.25" hidden="1" customHeight="1">
      <c r="A512" s="85"/>
      <c r="B512" s="215" t="s">
        <v>24</v>
      </c>
      <c r="C512" s="55">
        <f t="shared" ref="C512:G515" si="42">C517+C521</f>
        <v>0</v>
      </c>
      <c r="D512" s="55">
        <f t="shared" si="42"/>
        <v>0</v>
      </c>
      <c r="E512" s="55">
        <f t="shared" si="42"/>
        <v>0</v>
      </c>
      <c r="F512" s="55">
        <f t="shared" si="42"/>
        <v>0</v>
      </c>
      <c r="G512" s="55">
        <f t="shared" si="42"/>
        <v>0</v>
      </c>
      <c r="H512" s="55">
        <v>0</v>
      </c>
      <c r="I512" s="387" t="s">
        <v>159</v>
      </c>
    </row>
    <row r="513" spans="1:9" s="5" customFormat="1" ht="17.25" hidden="1" customHeight="1">
      <c r="A513" s="85"/>
      <c r="B513" s="67" t="s">
        <v>13</v>
      </c>
      <c r="C513" s="128">
        <f t="shared" si="42"/>
        <v>0</v>
      </c>
      <c r="D513" s="128">
        <f t="shared" si="42"/>
        <v>0</v>
      </c>
      <c r="E513" s="128">
        <f t="shared" si="42"/>
        <v>0</v>
      </c>
      <c r="F513" s="128">
        <f t="shared" si="42"/>
        <v>0</v>
      </c>
      <c r="G513" s="128">
        <f t="shared" si="42"/>
        <v>0</v>
      </c>
      <c r="H513" s="59">
        <v>0</v>
      </c>
      <c r="I513" s="415"/>
    </row>
    <row r="514" spans="1:9" s="5" customFormat="1" ht="17.25" hidden="1" customHeight="1">
      <c r="A514" s="85"/>
      <c r="B514" s="67" t="s">
        <v>112</v>
      </c>
      <c r="C514" s="128">
        <f t="shared" si="42"/>
        <v>0</v>
      </c>
      <c r="D514" s="128">
        <f t="shared" si="42"/>
        <v>0</v>
      </c>
      <c r="E514" s="128">
        <f t="shared" si="42"/>
        <v>0</v>
      </c>
      <c r="F514" s="128">
        <f t="shared" si="42"/>
        <v>0</v>
      </c>
      <c r="G514" s="128">
        <f t="shared" si="42"/>
        <v>0</v>
      </c>
      <c r="H514" s="59">
        <v>0</v>
      </c>
      <c r="I514" s="415"/>
    </row>
    <row r="515" spans="1:9" s="5" customFormat="1" ht="17.25" hidden="1" customHeight="1">
      <c r="A515" s="85"/>
      <c r="B515" s="67" t="s">
        <v>15</v>
      </c>
      <c r="C515" s="128">
        <f t="shared" si="42"/>
        <v>0</v>
      </c>
      <c r="D515" s="128">
        <f t="shared" si="42"/>
        <v>0</v>
      </c>
      <c r="E515" s="128">
        <f t="shared" si="42"/>
        <v>0</v>
      </c>
      <c r="F515" s="128">
        <f t="shared" si="42"/>
        <v>0</v>
      </c>
      <c r="G515" s="128">
        <f t="shared" si="42"/>
        <v>0</v>
      </c>
      <c r="H515" s="59">
        <v>0</v>
      </c>
      <c r="I515" s="415"/>
    </row>
    <row r="516" spans="1:9" s="5" customFormat="1" ht="17.25" hidden="1" customHeight="1">
      <c r="A516" s="85"/>
      <c r="B516" s="215" t="s">
        <v>29</v>
      </c>
      <c r="C516" s="128"/>
      <c r="D516" s="128"/>
      <c r="E516" s="128"/>
      <c r="F516" s="128"/>
      <c r="G516" s="128"/>
      <c r="H516" s="55"/>
      <c r="I516" s="415"/>
    </row>
    <row r="517" spans="1:9" s="5" customFormat="1" ht="17.25" hidden="1" customHeight="1">
      <c r="A517" s="85"/>
      <c r="B517" s="254" t="s">
        <v>20</v>
      </c>
      <c r="C517" s="55">
        <f>C518+C519+C520</f>
        <v>0</v>
      </c>
      <c r="D517" s="55">
        <f>D518+D519+D520</f>
        <v>0</v>
      </c>
      <c r="E517" s="55">
        <f>E518+E519+E520</f>
        <v>0</v>
      </c>
      <c r="F517" s="55">
        <f>F518+F519+F520</f>
        <v>0</v>
      </c>
      <c r="G517" s="55">
        <f>G518+G519+G520</f>
        <v>0</v>
      </c>
      <c r="H517" s="55">
        <v>0</v>
      </c>
      <c r="I517" s="415"/>
    </row>
    <row r="518" spans="1:9" s="5" customFormat="1" ht="17.25" hidden="1" customHeight="1">
      <c r="A518" s="85"/>
      <c r="B518" s="67" t="s">
        <v>13</v>
      </c>
      <c r="C518" s="81">
        <v>0</v>
      </c>
      <c r="D518" s="128">
        <v>0</v>
      </c>
      <c r="E518" s="128">
        <v>0</v>
      </c>
      <c r="F518" s="128">
        <v>0</v>
      </c>
      <c r="G518" s="128">
        <v>0</v>
      </c>
      <c r="H518" s="59">
        <v>0</v>
      </c>
      <c r="I518" s="415"/>
    </row>
    <row r="519" spans="1:9" s="5" customFormat="1" ht="17.25" hidden="1" customHeight="1">
      <c r="A519" s="85"/>
      <c r="B519" s="67" t="s">
        <v>112</v>
      </c>
      <c r="C519" s="128"/>
      <c r="D519" s="128"/>
      <c r="E519" s="128"/>
      <c r="F519" s="128"/>
      <c r="G519" s="128"/>
      <c r="H519" s="55"/>
      <c r="I519" s="415"/>
    </row>
    <row r="520" spans="1:9" s="5" customFormat="1" ht="17.25" hidden="1" customHeight="1">
      <c r="A520" s="85"/>
      <c r="B520" s="67" t="s">
        <v>15</v>
      </c>
      <c r="C520" s="128"/>
      <c r="D520" s="128"/>
      <c r="E520" s="128"/>
      <c r="F520" s="128"/>
      <c r="G520" s="128"/>
      <c r="H520" s="55"/>
      <c r="I520" s="415"/>
    </row>
    <row r="521" spans="1:9" s="5" customFormat="1" ht="17.25" hidden="1" customHeight="1">
      <c r="A521" s="85"/>
      <c r="B521" s="215" t="s">
        <v>60</v>
      </c>
      <c r="C521" s="55">
        <f>C522+C523+C524</f>
        <v>0</v>
      </c>
      <c r="D521" s="55">
        <f>D522+D523+D524</f>
        <v>0</v>
      </c>
      <c r="E521" s="55">
        <f>E522+E523+E524</f>
        <v>0</v>
      </c>
      <c r="F521" s="55">
        <f>F522+F523+F524</f>
        <v>0</v>
      </c>
      <c r="G521" s="55">
        <f>G522+G523+G524</f>
        <v>0</v>
      </c>
      <c r="H521" s="55">
        <v>0</v>
      </c>
      <c r="I521" s="415"/>
    </row>
    <row r="522" spans="1:9" s="5" customFormat="1" ht="17.25" hidden="1" customHeight="1">
      <c r="A522" s="85"/>
      <c r="B522" s="67" t="s">
        <v>13</v>
      </c>
      <c r="C522" s="128"/>
      <c r="D522" s="128"/>
      <c r="E522" s="128"/>
      <c r="F522" s="128"/>
      <c r="G522" s="128"/>
      <c r="H522" s="55"/>
      <c r="I522" s="415"/>
    </row>
    <row r="523" spans="1:9" s="5" customFormat="1" ht="17.25" hidden="1" customHeight="1">
      <c r="A523" s="85"/>
      <c r="B523" s="67" t="s">
        <v>112</v>
      </c>
      <c r="C523" s="128"/>
      <c r="D523" s="128"/>
      <c r="E523" s="128"/>
      <c r="F523" s="128"/>
      <c r="G523" s="128"/>
      <c r="H523" s="55"/>
      <c r="I523" s="415"/>
    </row>
    <row r="524" spans="1:9" s="5" customFormat="1" ht="17.25" hidden="1" customHeight="1">
      <c r="A524" s="85"/>
      <c r="B524" s="67" t="s">
        <v>15</v>
      </c>
      <c r="C524" s="128"/>
      <c r="D524" s="128"/>
      <c r="E524" s="128"/>
      <c r="F524" s="128"/>
      <c r="G524" s="128"/>
      <c r="H524" s="55"/>
      <c r="I524" s="415"/>
    </row>
    <row r="525" spans="1:9" s="5" customFormat="1" ht="45" hidden="1" customHeight="1">
      <c r="A525" s="122" t="s">
        <v>160</v>
      </c>
      <c r="B525" s="261" t="s">
        <v>161</v>
      </c>
      <c r="C525" s="124">
        <f>C530</f>
        <v>23489.5</v>
      </c>
      <c r="D525" s="124">
        <f>D530</f>
        <v>5138.1000000000004</v>
      </c>
      <c r="E525" s="124">
        <f>E530</f>
        <v>5138.1000000000004</v>
      </c>
      <c r="F525" s="124">
        <f>F530</f>
        <v>4965.2</v>
      </c>
      <c r="G525" s="124">
        <f>G530</f>
        <v>4965.2</v>
      </c>
      <c r="H525" s="124">
        <f>G525/C525*100</f>
        <v>21.137955256604013</v>
      </c>
      <c r="I525" s="262"/>
    </row>
    <row r="526" spans="1:9" s="5" customFormat="1" ht="22.5" hidden="1" customHeight="1">
      <c r="A526" s="126"/>
      <c r="B526" s="127" t="s">
        <v>17</v>
      </c>
      <c r="C526" s="128">
        <f t="shared" ref="C526:G528" si="43">C536+C550</f>
        <v>5138.1000000000004</v>
      </c>
      <c r="D526" s="128">
        <f t="shared" si="43"/>
        <v>5138.1000000000004</v>
      </c>
      <c r="E526" s="128">
        <f t="shared" si="43"/>
        <v>5138.1000000000004</v>
      </c>
      <c r="F526" s="128">
        <f t="shared" si="43"/>
        <v>4965.2</v>
      </c>
      <c r="G526" s="128">
        <f t="shared" si="43"/>
        <v>4965.2</v>
      </c>
      <c r="H526" s="59">
        <f>G526/C526*100</f>
        <v>96.634942877717435</v>
      </c>
      <c r="I526" s="263"/>
    </row>
    <row r="527" spans="1:9" s="5" customFormat="1" ht="21" hidden="1" customHeight="1">
      <c r="A527" s="126"/>
      <c r="B527" s="127" t="s">
        <v>18</v>
      </c>
      <c r="C527" s="128">
        <f t="shared" si="43"/>
        <v>0</v>
      </c>
      <c r="D527" s="128">
        <f t="shared" si="43"/>
        <v>0</v>
      </c>
      <c r="E527" s="128">
        <f t="shared" si="43"/>
        <v>0</v>
      </c>
      <c r="F527" s="128">
        <f t="shared" si="43"/>
        <v>0</v>
      </c>
      <c r="G527" s="128">
        <f t="shared" si="43"/>
        <v>0</v>
      </c>
      <c r="H527" s="59">
        <v>0</v>
      </c>
      <c r="I527" s="263"/>
    </row>
    <row r="528" spans="1:9" s="5" customFormat="1" ht="20.25" hidden="1" customHeight="1">
      <c r="A528" s="126"/>
      <c r="B528" s="127" t="s">
        <v>19</v>
      </c>
      <c r="C528" s="128">
        <f t="shared" si="43"/>
        <v>0</v>
      </c>
      <c r="D528" s="128">
        <f t="shared" si="43"/>
        <v>0</v>
      </c>
      <c r="E528" s="128">
        <f t="shared" si="43"/>
        <v>0</v>
      </c>
      <c r="F528" s="128">
        <f t="shared" si="43"/>
        <v>0</v>
      </c>
      <c r="G528" s="128">
        <f t="shared" si="43"/>
        <v>0</v>
      </c>
      <c r="H528" s="59">
        <v>0</v>
      </c>
      <c r="I528" s="263"/>
    </row>
    <row r="529" spans="1:9" s="5" customFormat="1" ht="42" customHeight="1">
      <c r="A529" s="156" t="s">
        <v>68</v>
      </c>
      <c r="B529" s="188" t="s">
        <v>161</v>
      </c>
      <c r="C529" s="50">
        <f>C530</f>
        <v>23489.5</v>
      </c>
      <c r="D529" s="50">
        <f>D530</f>
        <v>5138.1000000000004</v>
      </c>
      <c r="E529" s="50">
        <f>E530</f>
        <v>5138.1000000000004</v>
      </c>
      <c r="F529" s="50">
        <f>F530</f>
        <v>4965.2</v>
      </c>
      <c r="G529" s="50">
        <f>G530</f>
        <v>4965.2</v>
      </c>
      <c r="H529" s="50">
        <f>G529/C529*100</f>
        <v>21.137955256604013</v>
      </c>
      <c r="I529" s="264"/>
    </row>
    <row r="530" spans="1:9" s="5" customFormat="1" ht="30.75" customHeight="1">
      <c r="A530" s="107" t="s">
        <v>162</v>
      </c>
      <c r="B530" s="252" t="s">
        <v>163</v>
      </c>
      <c r="C530" s="62">
        <f>C531+C532+C533</f>
        <v>23489.5</v>
      </c>
      <c r="D530" s="62">
        <f>D535+D549</f>
        <v>5138.1000000000004</v>
      </c>
      <c r="E530" s="62">
        <f>E535+E549</f>
        <v>5138.1000000000004</v>
      </c>
      <c r="F530" s="62">
        <f>F535+F549</f>
        <v>4965.2</v>
      </c>
      <c r="G530" s="62">
        <f>G535+G549</f>
        <v>4965.2</v>
      </c>
      <c r="H530" s="62">
        <f>G530/C530*100</f>
        <v>21.137955256604013</v>
      </c>
      <c r="I530" s="253"/>
    </row>
    <row r="531" spans="1:9" s="5" customFormat="1" ht="15.75">
      <c r="A531" s="126"/>
      <c r="B531" s="57" t="s">
        <v>17</v>
      </c>
      <c r="C531" s="59">
        <f t="shared" ref="C531:G533" si="44">C536+C550+C563</f>
        <v>23489.5</v>
      </c>
      <c r="D531" s="59">
        <f t="shared" si="44"/>
        <v>23489.5</v>
      </c>
      <c r="E531" s="59">
        <f t="shared" si="44"/>
        <v>5138.1000000000004</v>
      </c>
      <c r="F531" s="59">
        <f t="shared" si="44"/>
        <v>4965.2</v>
      </c>
      <c r="G531" s="59">
        <f t="shared" si="44"/>
        <v>4965.2</v>
      </c>
      <c r="H531" s="59">
        <f>G531/C531*100</f>
        <v>21.137955256604013</v>
      </c>
      <c r="I531" s="67"/>
    </row>
    <row r="532" spans="1:9" s="5" customFormat="1" ht="15.75">
      <c r="A532" s="126"/>
      <c r="B532" s="57" t="s">
        <v>18</v>
      </c>
      <c r="C532" s="55">
        <f t="shared" si="44"/>
        <v>0</v>
      </c>
      <c r="D532" s="55">
        <f t="shared" si="44"/>
        <v>0</v>
      </c>
      <c r="E532" s="55">
        <f t="shared" si="44"/>
        <v>0</v>
      </c>
      <c r="F532" s="55">
        <f t="shared" si="44"/>
        <v>0</v>
      </c>
      <c r="G532" s="55">
        <f t="shared" si="44"/>
        <v>0</v>
      </c>
      <c r="H532" s="55"/>
      <c r="I532" s="67"/>
    </row>
    <row r="533" spans="1:9" s="5" customFormat="1" ht="15.75">
      <c r="A533" s="126"/>
      <c r="B533" s="57" t="s">
        <v>19</v>
      </c>
      <c r="C533" s="55">
        <f t="shared" si="44"/>
        <v>0</v>
      </c>
      <c r="D533" s="55">
        <f t="shared" si="44"/>
        <v>0</v>
      </c>
      <c r="E533" s="55">
        <f t="shared" si="44"/>
        <v>0</v>
      </c>
      <c r="F533" s="55">
        <f t="shared" si="44"/>
        <v>0</v>
      </c>
      <c r="G533" s="55">
        <f t="shared" si="44"/>
        <v>0</v>
      </c>
      <c r="H533" s="55"/>
      <c r="I533" s="67"/>
    </row>
    <row r="534" spans="1:9" s="5" customFormat="1" ht="50.45" hidden="1" customHeight="1">
      <c r="A534" s="76" t="s">
        <v>164</v>
      </c>
      <c r="B534" s="258" t="s">
        <v>165</v>
      </c>
      <c r="C534" s="92"/>
      <c r="D534" s="92"/>
      <c r="E534" s="92"/>
      <c r="F534" s="92"/>
      <c r="G534" s="92"/>
      <c r="H534" s="78"/>
      <c r="I534" s="260"/>
    </row>
    <row r="535" spans="1:9" s="5" customFormat="1" ht="17.25" hidden="1" customHeight="1">
      <c r="A535" s="85"/>
      <c r="B535" s="265" t="s">
        <v>24</v>
      </c>
      <c r="C535" s="175">
        <f t="shared" ref="C535:G538" si="45">C540+C544</f>
        <v>0</v>
      </c>
      <c r="D535" s="175">
        <f t="shared" si="45"/>
        <v>0</v>
      </c>
      <c r="E535" s="175">
        <f t="shared" si="45"/>
        <v>0</v>
      </c>
      <c r="F535" s="175">
        <f t="shared" si="45"/>
        <v>0</v>
      </c>
      <c r="G535" s="175">
        <f t="shared" si="45"/>
        <v>0</v>
      </c>
      <c r="H535" s="175" t="e">
        <f>G535/C535*100</f>
        <v>#DIV/0!</v>
      </c>
      <c r="I535" s="416" t="s">
        <v>166</v>
      </c>
    </row>
    <row r="536" spans="1:9" s="5" customFormat="1" ht="17.25" hidden="1" customHeight="1">
      <c r="A536" s="85"/>
      <c r="B536" s="176" t="s">
        <v>17</v>
      </c>
      <c r="C536" s="177">
        <f t="shared" si="45"/>
        <v>0</v>
      </c>
      <c r="D536" s="177">
        <f t="shared" si="45"/>
        <v>0</v>
      </c>
      <c r="E536" s="177">
        <f t="shared" si="45"/>
        <v>0</v>
      </c>
      <c r="F536" s="177">
        <f t="shared" si="45"/>
        <v>0</v>
      </c>
      <c r="G536" s="177">
        <f t="shared" si="45"/>
        <v>0</v>
      </c>
      <c r="H536" s="178" t="e">
        <f>G536/C536*100</f>
        <v>#DIV/0!</v>
      </c>
      <c r="I536" s="417"/>
    </row>
    <row r="537" spans="1:9" s="5" customFormat="1" ht="17.25" hidden="1" customHeight="1">
      <c r="A537" s="85"/>
      <c r="B537" s="176" t="s">
        <v>18</v>
      </c>
      <c r="C537" s="177">
        <f t="shared" si="45"/>
        <v>0</v>
      </c>
      <c r="D537" s="177">
        <f t="shared" si="45"/>
        <v>0</v>
      </c>
      <c r="E537" s="177">
        <f t="shared" si="45"/>
        <v>0</v>
      </c>
      <c r="F537" s="177">
        <f t="shared" si="45"/>
        <v>0</v>
      </c>
      <c r="G537" s="177">
        <f t="shared" si="45"/>
        <v>0</v>
      </c>
      <c r="H537" s="178">
        <v>0</v>
      </c>
      <c r="I537" s="417"/>
    </row>
    <row r="538" spans="1:9" s="5" customFormat="1" ht="17.25" hidden="1" customHeight="1">
      <c r="A538" s="85"/>
      <c r="B538" s="176" t="s">
        <v>19</v>
      </c>
      <c r="C538" s="177">
        <f t="shared" si="45"/>
        <v>0</v>
      </c>
      <c r="D538" s="177">
        <f t="shared" si="45"/>
        <v>0</v>
      </c>
      <c r="E538" s="177">
        <f t="shared" si="45"/>
        <v>0</v>
      </c>
      <c r="F538" s="177">
        <f t="shared" si="45"/>
        <v>0</v>
      </c>
      <c r="G538" s="177">
        <f t="shared" si="45"/>
        <v>0</v>
      </c>
      <c r="H538" s="178">
        <v>0</v>
      </c>
      <c r="I538" s="417"/>
    </row>
    <row r="539" spans="1:9" s="5" customFormat="1" ht="17.25" hidden="1" customHeight="1">
      <c r="A539" s="85"/>
      <c r="B539" s="265" t="s">
        <v>29</v>
      </c>
      <c r="C539" s="177"/>
      <c r="D539" s="177"/>
      <c r="E539" s="177"/>
      <c r="F539" s="177"/>
      <c r="G539" s="177"/>
      <c r="H539" s="175"/>
      <c r="I539" s="417"/>
    </row>
    <row r="540" spans="1:9" s="5" customFormat="1" ht="17.25" hidden="1" customHeight="1">
      <c r="A540" s="85"/>
      <c r="B540" s="266" t="s">
        <v>20</v>
      </c>
      <c r="C540" s="175">
        <f>C541+C542+C543</f>
        <v>0</v>
      </c>
      <c r="D540" s="175">
        <f>D541+D542+D543</f>
        <v>0</v>
      </c>
      <c r="E540" s="175">
        <f>E541+E542+E543</f>
        <v>0</v>
      </c>
      <c r="F540" s="175">
        <f>F541+F542+F543</f>
        <v>0</v>
      </c>
      <c r="G540" s="175">
        <f>G541+G542+G543</f>
        <v>0</v>
      </c>
      <c r="H540" s="175" t="e">
        <f>G540/C540*100</f>
        <v>#DIV/0!</v>
      </c>
      <c r="I540" s="417"/>
    </row>
    <row r="541" spans="1:9" s="5" customFormat="1" ht="17.25" hidden="1" customHeight="1">
      <c r="A541" s="85"/>
      <c r="B541" s="176" t="s">
        <v>17</v>
      </c>
      <c r="C541" s="177"/>
      <c r="D541" s="177"/>
      <c r="E541" s="177"/>
      <c r="F541" s="177"/>
      <c r="G541" s="177"/>
      <c r="H541" s="177">
        <v>0</v>
      </c>
      <c r="I541" s="417"/>
    </row>
    <row r="542" spans="1:9" s="5" customFormat="1" ht="17.25" hidden="1" customHeight="1">
      <c r="A542" s="85"/>
      <c r="B542" s="176" t="s">
        <v>18</v>
      </c>
      <c r="C542" s="177"/>
      <c r="D542" s="177"/>
      <c r="E542" s="177"/>
      <c r="F542" s="177"/>
      <c r="G542" s="177"/>
      <c r="H542" s="175"/>
      <c r="I542" s="417"/>
    </row>
    <row r="543" spans="1:9" s="5" customFormat="1" ht="17.25" hidden="1" customHeight="1">
      <c r="A543" s="85"/>
      <c r="B543" s="176" t="s">
        <v>19</v>
      </c>
      <c r="C543" s="177"/>
      <c r="D543" s="177"/>
      <c r="E543" s="177"/>
      <c r="F543" s="177"/>
      <c r="G543" s="177"/>
      <c r="H543" s="175"/>
      <c r="I543" s="417"/>
    </row>
    <row r="544" spans="1:9" s="5" customFormat="1" ht="17.25" hidden="1" customHeight="1">
      <c r="A544" s="85"/>
      <c r="B544" s="215" t="s">
        <v>60</v>
      </c>
      <c r="C544" s="54">
        <f>C545+C546+C547</f>
        <v>0</v>
      </c>
      <c r="D544" s="54">
        <f>D545+D546+D547</f>
        <v>0</v>
      </c>
      <c r="E544" s="54">
        <f>E545+E546+E547</f>
        <v>0</v>
      </c>
      <c r="F544" s="54">
        <f>F545+F546+F547</f>
        <v>0</v>
      </c>
      <c r="G544" s="54">
        <f>G545+G546+G547</f>
        <v>0</v>
      </c>
      <c r="H544" s="54">
        <v>0</v>
      </c>
      <c r="I544" s="267"/>
    </row>
    <row r="545" spans="1:9" s="5" customFormat="1" ht="17.25" hidden="1" customHeight="1">
      <c r="A545" s="85"/>
      <c r="B545" s="57" t="s">
        <v>17</v>
      </c>
      <c r="C545" s="86"/>
      <c r="D545" s="86"/>
      <c r="E545" s="86"/>
      <c r="F545" s="86"/>
      <c r="G545" s="86"/>
      <c r="H545" s="54"/>
      <c r="I545" s="267"/>
    </row>
    <row r="546" spans="1:9" s="5" customFormat="1" ht="17.25" hidden="1" customHeight="1">
      <c r="A546" s="85"/>
      <c r="B546" s="57" t="s">
        <v>18</v>
      </c>
      <c r="C546" s="86"/>
      <c r="D546" s="86"/>
      <c r="E546" s="86"/>
      <c r="F546" s="86"/>
      <c r="G546" s="86"/>
      <c r="H546" s="54"/>
      <c r="I546" s="267"/>
    </row>
    <row r="547" spans="1:9" s="5" customFormat="1" ht="17.25" hidden="1" customHeight="1">
      <c r="A547" s="85"/>
      <c r="B547" s="57" t="s">
        <v>19</v>
      </c>
      <c r="C547" s="128"/>
      <c r="D547" s="128"/>
      <c r="E547" s="128"/>
      <c r="F547" s="128"/>
      <c r="G547" s="128"/>
      <c r="H547" s="55"/>
      <c r="I547" s="268"/>
    </row>
    <row r="548" spans="1:9" s="5" customFormat="1" ht="57" customHeight="1">
      <c r="A548" s="201" t="s">
        <v>167</v>
      </c>
      <c r="B548" s="152" t="s">
        <v>85</v>
      </c>
      <c r="C548" s="259"/>
      <c r="D548" s="259"/>
      <c r="E548" s="259"/>
      <c r="F548" s="259"/>
      <c r="G548" s="259"/>
      <c r="H548" s="78"/>
      <c r="I548" s="260"/>
    </row>
    <row r="549" spans="1:9" s="5" customFormat="1" ht="17.25" customHeight="1">
      <c r="A549" s="85"/>
      <c r="B549" s="215" t="s">
        <v>24</v>
      </c>
      <c r="C549" s="54">
        <f t="shared" ref="C549:G552" si="46">C554+C558</f>
        <v>5138.1000000000004</v>
      </c>
      <c r="D549" s="54">
        <f t="shared" si="46"/>
        <v>5138.1000000000004</v>
      </c>
      <c r="E549" s="54">
        <f t="shared" si="46"/>
        <v>5138.1000000000004</v>
      </c>
      <c r="F549" s="54">
        <f t="shared" si="46"/>
        <v>4965.2</v>
      </c>
      <c r="G549" s="54">
        <f t="shared" si="46"/>
        <v>4965.2</v>
      </c>
      <c r="H549" s="54">
        <f>G549/C549*100</f>
        <v>96.634942877717435</v>
      </c>
      <c r="I549" s="389" t="s">
        <v>168</v>
      </c>
    </row>
    <row r="550" spans="1:9" s="5" customFormat="1" ht="17.25" customHeight="1">
      <c r="A550" s="85"/>
      <c r="B550" s="57" t="s">
        <v>17</v>
      </c>
      <c r="C550" s="86">
        <f t="shared" si="46"/>
        <v>5138.1000000000004</v>
      </c>
      <c r="D550" s="86">
        <f t="shared" si="46"/>
        <v>5138.1000000000004</v>
      </c>
      <c r="E550" s="86">
        <f t="shared" si="46"/>
        <v>5138.1000000000004</v>
      </c>
      <c r="F550" s="86">
        <f t="shared" si="46"/>
        <v>4965.2</v>
      </c>
      <c r="G550" s="86">
        <f t="shared" si="46"/>
        <v>4965.2</v>
      </c>
      <c r="H550" s="58">
        <f>G550/C550*100</f>
        <v>96.634942877717435</v>
      </c>
      <c r="I550" s="390"/>
    </row>
    <row r="551" spans="1:9" s="5" customFormat="1" ht="17.25" customHeight="1">
      <c r="A551" s="85"/>
      <c r="B551" s="57" t="s">
        <v>18</v>
      </c>
      <c r="C551" s="86">
        <f t="shared" si="46"/>
        <v>0</v>
      </c>
      <c r="D551" s="86">
        <f t="shared" si="46"/>
        <v>0</v>
      </c>
      <c r="E551" s="86">
        <f t="shared" si="46"/>
        <v>0</v>
      </c>
      <c r="F551" s="86">
        <f t="shared" si="46"/>
        <v>0</v>
      </c>
      <c r="G551" s="86">
        <f t="shared" si="46"/>
        <v>0</v>
      </c>
      <c r="H551" s="58">
        <v>0</v>
      </c>
      <c r="I551" s="390"/>
    </row>
    <row r="552" spans="1:9" s="5" customFormat="1" ht="17.25" customHeight="1">
      <c r="A552" s="85"/>
      <c r="B552" s="57" t="s">
        <v>19</v>
      </c>
      <c r="C552" s="86">
        <f t="shared" si="46"/>
        <v>0</v>
      </c>
      <c r="D552" s="86">
        <f t="shared" si="46"/>
        <v>0</v>
      </c>
      <c r="E552" s="86">
        <f t="shared" si="46"/>
        <v>0</v>
      </c>
      <c r="F552" s="86">
        <f t="shared" si="46"/>
        <v>0</v>
      </c>
      <c r="G552" s="86">
        <f t="shared" si="46"/>
        <v>0</v>
      </c>
      <c r="H552" s="58">
        <v>0</v>
      </c>
      <c r="I552" s="390"/>
    </row>
    <row r="553" spans="1:9" s="5" customFormat="1" ht="17.25" customHeight="1">
      <c r="A553" s="85"/>
      <c r="B553" s="215" t="s">
        <v>29</v>
      </c>
      <c r="C553" s="86"/>
      <c r="D553" s="86"/>
      <c r="E553" s="86"/>
      <c r="F553" s="86"/>
      <c r="G553" s="86"/>
      <c r="H553" s="54"/>
      <c r="I553" s="390"/>
    </row>
    <row r="554" spans="1:9" s="5" customFormat="1" ht="17.25" customHeight="1">
      <c r="A554" s="85"/>
      <c r="B554" s="254" t="s">
        <v>20</v>
      </c>
      <c r="C554" s="54">
        <f>C555+C556+C557</f>
        <v>0</v>
      </c>
      <c r="D554" s="54">
        <f>D555+D556+D557</f>
        <v>0</v>
      </c>
      <c r="E554" s="54">
        <f>E555+E556+E557</f>
        <v>0</v>
      </c>
      <c r="F554" s="54">
        <f>F555+F556+F557</f>
        <v>0</v>
      </c>
      <c r="G554" s="54">
        <f>G555+G556+G557</f>
        <v>0</v>
      </c>
      <c r="H554" s="54">
        <v>0</v>
      </c>
      <c r="I554" s="390"/>
    </row>
    <row r="555" spans="1:9" s="5" customFormat="1" ht="17.25" customHeight="1">
      <c r="A555" s="85"/>
      <c r="B555" s="57" t="s">
        <v>17</v>
      </c>
      <c r="C555" s="86"/>
      <c r="D555" s="86"/>
      <c r="E555" s="86"/>
      <c r="F555" s="86"/>
      <c r="G555" s="86"/>
      <c r="H555" s="54"/>
      <c r="I555" s="390"/>
    </row>
    <row r="556" spans="1:9" s="5" customFormat="1" ht="17.25" customHeight="1">
      <c r="A556" s="85"/>
      <c r="B556" s="57" t="s">
        <v>18</v>
      </c>
      <c r="C556" s="86"/>
      <c r="D556" s="86"/>
      <c r="E556" s="86"/>
      <c r="F556" s="86"/>
      <c r="G556" s="86"/>
      <c r="H556" s="54"/>
      <c r="I556" s="390"/>
    </row>
    <row r="557" spans="1:9" s="5" customFormat="1" ht="17.25" customHeight="1">
      <c r="A557" s="85"/>
      <c r="B557" s="57" t="s">
        <v>19</v>
      </c>
      <c r="C557" s="86"/>
      <c r="D557" s="86"/>
      <c r="E557" s="86"/>
      <c r="F557" s="86"/>
      <c r="G557" s="86"/>
      <c r="H557" s="54"/>
      <c r="I557" s="391"/>
    </row>
    <row r="558" spans="1:9" s="5" customFormat="1" ht="17.25" customHeight="1">
      <c r="A558" s="85"/>
      <c r="B558" s="215" t="s">
        <v>60</v>
      </c>
      <c r="C558" s="54">
        <f>C559+C560+C561</f>
        <v>5138.1000000000004</v>
      </c>
      <c r="D558" s="54">
        <f>D559+D560+D561</f>
        <v>5138.1000000000004</v>
      </c>
      <c r="E558" s="54">
        <f>E559+E560+E561</f>
        <v>5138.1000000000004</v>
      </c>
      <c r="F558" s="54">
        <f>F559+F560+F561</f>
        <v>4965.2</v>
      </c>
      <c r="G558" s="54">
        <f>G559+G560+G561</f>
        <v>4965.2</v>
      </c>
      <c r="H558" s="54">
        <f>G558/C558*100</f>
        <v>96.634942877717435</v>
      </c>
      <c r="I558" s="269"/>
    </row>
    <row r="559" spans="1:9" s="5" customFormat="1" ht="17.25" customHeight="1">
      <c r="A559" s="85"/>
      <c r="B559" s="57" t="s">
        <v>17</v>
      </c>
      <c r="C559" s="86">
        <v>5138.1000000000004</v>
      </c>
      <c r="D559" s="86">
        <v>5138.1000000000004</v>
      </c>
      <c r="E559" s="86">
        <v>5138.1000000000004</v>
      </c>
      <c r="F559" s="86">
        <v>4965.2</v>
      </c>
      <c r="G559" s="86">
        <v>4965.2</v>
      </c>
      <c r="H559" s="58">
        <f>G559/C559*100</f>
        <v>96.634942877717435</v>
      </c>
      <c r="I559" s="269"/>
    </row>
    <row r="560" spans="1:9" s="5" customFormat="1" ht="17.25" customHeight="1">
      <c r="A560" s="85"/>
      <c r="B560" s="57" t="s">
        <v>18</v>
      </c>
      <c r="C560" s="86"/>
      <c r="D560" s="86"/>
      <c r="E560" s="86"/>
      <c r="F560" s="86"/>
      <c r="G560" s="86"/>
      <c r="H560" s="54"/>
      <c r="I560" s="269"/>
    </row>
    <row r="561" spans="1:9" s="5" customFormat="1" ht="15.75">
      <c r="A561" s="85"/>
      <c r="B561" s="57" t="s">
        <v>19</v>
      </c>
      <c r="C561" s="128"/>
      <c r="D561" s="128"/>
      <c r="E561" s="128"/>
      <c r="F561" s="128"/>
      <c r="G561" s="128"/>
      <c r="H561" s="55"/>
      <c r="I561" s="270"/>
    </row>
    <row r="562" spans="1:9" ht="38.25" customHeight="1">
      <c r="A562" s="271" t="s">
        <v>169</v>
      </c>
      <c r="B562" s="166" t="s">
        <v>170</v>
      </c>
      <c r="C562" s="206"/>
      <c r="D562" s="206"/>
      <c r="E562" s="206"/>
      <c r="F562" s="206"/>
      <c r="G562" s="206"/>
      <c r="H562" s="59"/>
      <c r="I562" s="272"/>
    </row>
    <row r="563" spans="1:9" ht="15.75">
      <c r="A563" s="11"/>
      <c r="B563" s="67" t="s">
        <v>17</v>
      </c>
      <c r="C563" s="206">
        <f t="shared" ref="C563:G565" si="47">C568+C572</f>
        <v>18351.400000000001</v>
      </c>
      <c r="D563" s="206">
        <f t="shared" si="47"/>
        <v>18351.400000000001</v>
      </c>
      <c r="E563" s="206">
        <f t="shared" si="47"/>
        <v>0</v>
      </c>
      <c r="F563" s="206">
        <f t="shared" si="47"/>
        <v>0</v>
      </c>
      <c r="G563" s="206">
        <f t="shared" si="47"/>
        <v>0</v>
      </c>
      <c r="H563" s="59">
        <f>G563/C563*100</f>
        <v>0</v>
      </c>
      <c r="I563" s="392" t="s">
        <v>171</v>
      </c>
    </row>
    <row r="564" spans="1:9" ht="15.75">
      <c r="A564" s="11"/>
      <c r="B564" s="67" t="s">
        <v>18</v>
      </c>
      <c r="C564" s="206">
        <f t="shared" si="47"/>
        <v>0</v>
      </c>
      <c r="D564" s="206">
        <f t="shared" si="47"/>
        <v>0</v>
      </c>
      <c r="E564" s="206">
        <f t="shared" si="47"/>
        <v>0</v>
      </c>
      <c r="F564" s="206">
        <f t="shared" si="47"/>
        <v>0</v>
      </c>
      <c r="G564" s="206">
        <f t="shared" si="47"/>
        <v>0</v>
      </c>
      <c r="H564" s="59"/>
      <c r="I564" s="393"/>
    </row>
    <row r="565" spans="1:9" ht="15.75">
      <c r="A565" s="11"/>
      <c r="B565" s="67" t="s">
        <v>19</v>
      </c>
      <c r="C565" s="206">
        <f t="shared" si="47"/>
        <v>0</v>
      </c>
      <c r="D565" s="206">
        <f t="shared" si="47"/>
        <v>0</v>
      </c>
      <c r="E565" s="206">
        <f t="shared" si="47"/>
        <v>0</v>
      </c>
      <c r="F565" s="206">
        <f t="shared" si="47"/>
        <v>0</v>
      </c>
      <c r="G565" s="206">
        <f t="shared" si="47"/>
        <v>0</v>
      </c>
      <c r="H565" s="59"/>
      <c r="I565" s="393"/>
    </row>
    <row r="566" spans="1:9" ht="15.75">
      <c r="A566" s="11"/>
      <c r="B566" s="212" t="s">
        <v>29</v>
      </c>
      <c r="C566" s="206"/>
      <c r="D566" s="206"/>
      <c r="E566" s="206"/>
      <c r="F566" s="206"/>
      <c r="G566" s="206"/>
      <c r="H566" s="59"/>
      <c r="I566" s="393"/>
    </row>
    <row r="567" spans="1:9" ht="15.75">
      <c r="A567" s="11"/>
      <c r="B567" s="273" t="s">
        <v>20</v>
      </c>
      <c r="C567" s="208">
        <f>C568+C569+C570</f>
        <v>0</v>
      </c>
      <c r="D567" s="208">
        <f>D568+D569+D570</f>
        <v>0</v>
      </c>
      <c r="E567" s="208">
        <f>E568+E569+E570</f>
        <v>0</v>
      </c>
      <c r="F567" s="208">
        <f>F568+F569+F570</f>
        <v>0</v>
      </c>
      <c r="G567" s="208">
        <f>G568+G569+G570</f>
        <v>0</v>
      </c>
      <c r="H567" s="59"/>
      <c r="I567" s="393"/>
    </row>
    <row r="568" spans="1:9" ht="15.75">
      <c r="A568" s="11"/>
      <c r="B568" s="67" t="s">
        <v>17</v>
      </c>
      <c r="C568" s="128">
        <v>0</v>
      </c>
      <c r="D568" s="128">
        <v>0</v>
      </c>
      <c r="E568" s="128">
        <v>0</v>
      </c>
      <c r="F568" s="128">
        <v>0</v>
      </c>
      <c r="G568" s="128">
        <v>0</v>
      </c>
      <c r="H568" s="59"/>
      <c r="I568" s="395"/>
    </row>
    <row r="569" spans="1:9" ht="15.75">
      <c r="A569" s="11"/>
      <c r="B569" s="67" t="s">
        <v>18</v>
      </c>
      <c r="C569" s="128">
        <v>0</v>
      </c>
      <c r="D569" s="128">
        <v>0</v>
      </c>
      <c r="E569" s="128">
        <v>0</v>
      </c>
      <c r="F569" s="128">
        <v>0</v>
      </c>
      <c r="G569" s="128">
        <v>0</v>
      </c>
      <c r="H569" s="59"/>
      <c r="I569" s="395"/>
    </row>
    <row r="570" spans="1:9" ht="15.75">
      <c r="A570" s="11"/>
      <c r="B570" s="67" t="s">
        <v>19</v>
      </c>
      <c r="C570" s="206"/>
      <c r="D570" s="206"/>
      <c r="E570" s="206"/>
      <c r="F570" s="206"/>
      <c r="G570" s="206"/>
      <c r="H570" s="59"/>
      <c r="I570" s="395"/>
    </row>
    <row r="571" spans="1:9" ht="15.75">
      <c r="A571" s="11"/>
      <c r="B571" s="212" t="s">
        <v>172</v>
      </c>
      <c r="C571" s="208">
        <f>C572+C573+C574</f>
        <v>18351.400000000001</v>
      </c>
      <c r="D571" s="208">
        <f>D572+D573+D574</f>
        <v>18351.400000000001</v>
      </c>
      <c r="E571" s="208">
        <f>E572+E573+E574</f>
        <v>0</v>
      </c>
      <c r="F571" s="208">
        <f>F572+F573+F574</f>
        <v>0</v>
      </c>
      <c r="G571" s="208">
        <f>G572+G573+G574</f>
        <v>0</v>
      </c>
      <c r="H571" s="59">
        <f>G571/C571*100</f>
        <v>0</v>
      </c>
      <c r="I571" s="395"/>
    </row>
    <row r="572" spans="1:9" ht="15.75">
      <c r="A572" s="11"/>
      <c r="B572" s="67" t="s">
        <v>17</v>
      </c>
      <c r="C572" s="128">
        <v>18351.400000000001</v>
      </c>
      <c r="D572" s="128">
        <v>18351.400000000001</v>
      </c>
      <c r="E572" s="128">
        <v>0</v>
      </c>
      <c r="F572" s="128">
        <v>0</v>
      </c>
      <c r="G572" s="128">
        <v>0</v>
      </c>
      <c r="H572" s="59">
        <f>G572/C572*100</f>
        <v>0</v>
      </c>
      <c r="I572" s="395"/>
    </row>
    <row r="573" spans="1:9" ht="15.75">
      <c r="A573" s="11"/>
      <c r="B573" s="67" t="s">
        <v>18</v>
      </c>
      <c r="C573" s="128">
        <v>0</v>
      </c>
      <c r="D573" s="128">
        <v>0</v>
      </c>
      <c r="E573" s="128">
        <v>0</v>
      </c>
      <c r="F573" s="128">
        <v>0</v>
      </c>
      <c r="G573" s="128">
        <v>0</v>
      </c>
      <c r="H573" s="59"/>
      <c r="I573" s="395"/>
    </row>
    <row r="574" spans="1:9" ht="18.75" customHeight="1">
      <c r="A574" s="11"/>
      <c r="B574" s="67" t="s">
        <v>19</v>
      </c>
      <c r="C574" s="206"/>
      <c r="D574" s="206"/>
      <c r="E574" s="206"/>
      <c r="F574" s="206"/>
      <c r="G574" s="206"/>
      <c r="H574" s="59"/>
      <c r="I574" s="396"/>
    </row>
    <row r="575" spans="1:9" s="5" customFormat="1" ht="39" customHeight="1">
      <c r="A575" s="107" t="s">
        <v>53</v>
      </c>
      <c r="B575" s="102" t="s">
        <v>173</v>
      </c>
      <c r="C575" s="62">
        <f>C577</f>
        <v>116000</v>
      </c>
      <c r="D575" s="62">
        <f>D577</f>
        <v>116000</v>
      </c>
      <c r="E575" s="62">
        <f>E577</f>
        <v>166000</v>
      </c>
      <c r="F575" s="62">
        <f>F577</f>
        <v>46140.27</v>
      </c>
      <c r="G575" s="62">
        <f>G577</f>
        <v>35308.21</v>
      </c>
      <c r="H575" s="62">
        <f>G575/C575*100</f>
        <v>30.438112068965516</v>
      </c>
      <c r="I575" s="274"/>
    </row>
    <row r="576" spans="1:9" s="5" customFormat="1" ht="47.25">
      <c r="A576" s="85"/>
      <c r="B576" s="101" t="s">
        <v>174</v>
      </c>
      <c r="C576" s="86"/>
      <c r="D576" s="86"/>
      <c r="E576" s="86"/>
      <c r="F576" s="86"/>
      <c r="G576" s="86"/>
      <c r="H576" s="55"/>
      <c r="I576" s="57"/>
    </row>
    <row r="577" spans="1:9" s="5" customFormat="1" ht="17.25" customHeight="1">
      <c r="A577" s="85"/>
      <c r="B577" s="215" t="s">
        <v>24</v>
      </c>
      <c r="C577" s="54">
        <f t="shared" ref="C577:G580" si="48">C582+C586</f>
        <v>116000</v>
      </c>
      <c r="D577" s="54">
        <f t="shared" si="48"/>
        <v>116000</v>
      </c>
      <c r="E577" s="54">
        <f t="shared" si="48"/>
        <v>166000</v>
      </c>
      <c r="F577" s="54">
        <f t="shared" si="48"/>
        <v>46140.27</v>
      </c>
      <c r="G577" s="54">
        <f t="shared" si="48"/>
        <v>35308.21</v>
      </c>
      <c r="H577" s="54">
        <f>G577/C577*100</f>
        <v>30.438112068965516</v>
      </c>
      <c r="I577" s="418" t="s">
        <v>175</v>
      </c>
    </row>
    <row r="578" spans="1:9" s="5" customFormat="1" ht="17.25" customHeight="1">
      <c r="A578" s="85"/>
      <c r="B578" s="67" t="s">
        <v>17</v>
      </c>
      <c r="C578" s="86">
        <f t="shared" si="48"/>
        <v>116000</v>
      </c>
      <c r="D578" s="86">
        <f t="shared" si="48"/>
        <v>116000</v>
      </c>
      <c r="E578" s="86">
        <f t="shared" si="48"/>
        <v>166000</v>
      </c>
      <c r="F578" s="86">
        <f t="shared" si="48"/>
        <v>46140.27</v>
      </c>
      <c r="G578" s="86">
        <f t="shared" si="48"/>
        <v>35308.21</v>
      </c>
      <c r="H578" s="58">
        <f>G578/C578*100</f>
        <v>30.438112068965516</v>
      </c>
      <c r="I578" s="418"/>
    </row>
    <row r="579" spans="1:9" s="5" customFormat="1" ht="15.75">
      <c r="A579" s="85"/>
      <c r="B579" s="57" t="s">
        <v>18</v>
      </c>
      <c r="C579" s="86">
        <f t="shared" si="48"/>
        <v>0</v>
      </c>
      <c r="D579" s="86">
        <f t="shared" si="48"/>
        <v>0</v>
      </c>
      <c r="E579" s="86">
        <f t="shared" si="48"/>
        <v>0</v>
      </c>
      <c r="F579" s="86">
        <f t="shared" si="48"/>
        <v>0</v>
      </c>
      <c r="G579" s="86">
        <f t="shared" si="48"/>
        <v>0</v>
      </c>
      <c r="H579" s="58">
        <v>0</v>
      </c>
      <c r="I579" s="418"/>
    </row>
    <row r="580" spans="1:9" s="5" customFormat="1" ht="15.75">
      <c r="A580" s="85"/>
      <c r="B580" s="67" t="s">
        <v>19</v>
      </c>
      <c r="C580" s="86">
        <f t="shared" si="48"/>
        <v>0</v>
      </c>
      <c r="D580" s="86">
        <f t="shared" si="48"/>
        <v>0</v>
      </c>
      <c r="E580" s="86">
        <f t="shared" si="48"/>
        <v>0</v>
      </c>
      <c r="F580" s="86">
        <f t="shared" si="48"/>
        <v>0</v>
      </c>
      <c r="G580" s="86">
        <f t="shared" si="48"/>
        <v>0</v>
      </c>
      <c r="H580" s="58">
        <v>0</v>
      </c>
      <c r="I580" s="418"/>
    </row>
    <row r="581" spans="1:9" s="5" customFormat="1" ht="17.25" customHeight="1">
      <c r="A581" s="85"/>
      <c r="B581" s="215" t="s">
        <v>29</v>
      </c>
      <c r="C581" s="86"/>
      <c r="D581" s="86"/>
      <c r="E581" s="86"/>
      <c r="F581" s="86"/>
      <c r="G581" s="86"/>
      <c r="H581" s="54"/>
      <c r="I581" s="418"/>
    </row>
    <row r="582" spans="1:9" s="5" customFormat="1" ht="17.25" customHeight="1">
      <c r="A582" s="85"/>
      <c r="B582" s="254" t="s">
        <v>20</v>
      </c>
      <c r="C582" s="54">
        <f>C583+C584+C585</f>
        <v>116000</v>
      </c>
      <c r="D582" s="54">
        <f>D583+D584+D585</f>
        <v>116000</v>
      </c>
      <c r="E582" s="54">
        <f>E583+E584+E585</f>
        <v>166000</v>
      </c>
      <c r="F582" s="54">
        <f>F583+F584+F585</f>
        <v>46140.27</v>
      </c>
      <c r="G582" s="54">
        <f>G583+G584+G585</f>
        <v>35308.21</v>
      </c>
      <c r="H582" s="54">
        <v>0</v>
      </c>
      <c r="I582" s="418"/>
    </row>
    <row r="583" spans="1:9" s="5" customFormat="1" ht="17.25" customHeight="1">
      <c r="A583" s="85"/>
      <c r="B583" s="67" t="s">
        <v>17</v>
      </c>
      <c r="C583" s="86">
        <v>116000</v>
      </c>
      <c r="D583" s="86">
        <v>116000</v>
      </c>
      <c r="E583" s="86">
        <v>166000</v>
      </c>
      <c r="F583" s="86">
        <v>46140.27</v>
      </c>
      <c r="G583" s="86">
        <v>35308.21</v>
      </c>
      <c r="H583" s="58">
        <v>0</v>
      </c>
      <c r="I583" s="418"/>
    </row>
    <row r="584" spans="1:9" s="5" customFormat="1" ht="17.25" customHeight="1">
      <c r="A584" s="85"/>
      <c r="B584" s="57" t="s">
        <v>18</v>
      </c>
      <c r="C584" s="86"/>
      <c r="D584" s="86"/>
      <c r="E584" s="86"/>
      <c r="F584" s="86"/>
      <c r="G584" s="86"/>
      <c r="H584" s="58"/>
      <c r="I584" s="418"/>
    </row>
    <row r="585" spans="1:9" s="5" customFormat="1" ht="17.25" customHeight="1">
      <c r="A585" s="85"/>
      <c r="B585" s="67" t="s">
        <v>19</v>
      </c>
      <c r="C585" s="86"/>
      <c r="D585" s="86"/>
      <c r="E585" s="86"/>
      <c r="F585" s="86"/>
      <c r="G585" s="86"/>
      <c r="H585" s="54"/>
      <c r="I585" s="418"/>
    </row>
    <row r="586" spans="1:9" s="5" customFormat="1" ht="17.25" customHeight="1">
      <c r="A586" s="85"/>
      <c r="B586" s="215" t="s">
        <v>60</v>
      </c>
      <c r="C586" s="54">
        <f>C587+C588+C589</f>
        <v>0</v>
      </c>
      <c r="D586" s="54">
        <f>D587+D588+D589</f>
        <v>0</v>
      </c>
      <c r="E586" s="54">
        <f>E587+E588+E589</f>
        <v>0</v>
      </c>
      <c r="F586" s="54">
        <f>F587+F588+F589</f>
        <v>0</v>
      </c>
      <c r="G586" s="54">
        <f>G587+G588+G589</f>
        <v>0</v>
      </c>
      <c r="H586" s="54">
        <v>0</v>
      </c>
      <c r="I586" s="418"/>
    </row>
    <row r="587" spans="1:9" s="5" customFormat="1" ht="17.25" customHeight="1">
      <c r="A587" s="85"/>
      <c r="B587" s="67" t="s">
        <v>17</v>
      </c>
      <c r="C587" s="86">
        <v>0</v>
      </c>
      <c r="D587" s="86">
        <v>0</v>
      </c>
      <c r="E587" s="86">
        <v>0</v>
      </c>
      <c r="F587" s="86">
        <v>0</v>
      </c>
      <c r="G587" s="86">
        <v>0</v>
      </c>
      <c r="H587" s="58">
        <v>0</v>
      </c>
      <c r="I587" s="418"/>
    </row>
    <row r="588" spans="1:9" s="5" customFormat="1" ht="17.25" customHeight="1">
      <c r="A588" s="85"/>
      <c r="B588" s="57" t="s">
        <v>18</v>
      </c>
      <c r="C588" s="86"/>
      <c r="D588" s="86"/>
      <c r="E588" s="86"/>
      <c r="F588" s="86"/>
      <c r="G588" s="86"/>
      <c r="H588" s="58"/>
      <c r="I588" s="418"/>
    </row>
    <row r="589" spans="1:9" s="5" customFormat="1" ht="18.600000000000001" customHeight="1">
      <c r="A589" s="85"/>
      <c r="B589" s="275" t="s">
        <v>19</v>
      </c>
      <c r="C589" s="86"/>
      <c r="D589" s="86"/>
      <c r="E589" s="86"/>
      <c r="F589" s="86"/>
      <c r="G589" s="86"/>
      <c r="H589" s="54"/>
      <c r="I589" s="418"/>
    </row>
    <row r="590" spans="1:9" s="5" customFormat="1" ht="24" customHeight="1">
      <c r="A590" s="156" t="s">
        <v>176</v>
      </c>
      <c r="B590" s="48" t="s">
        <v>177</v>
      </c>
      <c r="C590" s="50">
        <f>C591+C605</f>
        <v>48771.3</v>
      </c>
      <c r="D590" s="50">
        <f>D591+D605</f>
        <v>32604.94</v>
      </c>
      <c r="E590" s="50">
        <f>E591+E605</f>
        <v>3762.51</v>
      </c>
      <c r="F590" s="50">
        <f>F591+F605</f>
        <v>3574.51</v>
      </c>
      <c r="G590" s="50">
        <f>G591+G605</f>
        <v>2980.51</v>
      </c>
      <c r="H590" s="50">
        <f>G590/C590*100</f>
        <v>6.1111965438690383</v>
      </c>
      <c r="I590" s="276"/>
    </row>
    <row r="591" spans="1:9" s="5" customFormat="1" ht="24" customHeight="1">
      <c r="A591" s="76" t="s">
        <v>178</v>
      </c>
      <c r="B591" s="277" t="s">
        <v>179</v>
      </c>
      <c r="C591" s="278">
        <f>C593+C594</f>
        <v>48771.3</v>
      </c>
      <c r="D591" s="278">
        <f>D593+D594</f>
        <v>32604.94</v>
      </c>
      <c r="E591" s="278">
        <f>E593+E594</f>
        <v>3762.51</v>
      </c>
      <c r="F591" s="278">
        <f>F593+F594</f>
        <v>3574.51</v>
      </c>
      <c r="G591" s="278">
        <f>G593+G594</f>
        <v>2980.51</v>
      </c>
      <c r="H591" s="78">
        <f>G591/C591*100</f>
        <v>6.1111965438690383</v>
      </c>
      <c r="I591" s="279"/>
    </row>
    <row r="592" spans="1:9" s="5" customFormat="1" ht="38.25" customHeight="1">
      <c r="A592" s="126"/>
      <c r="B592" s="280" t="s">
        <v>180</v>
      </c>
      <c r="C592" s="281"/>
      <c r="D592" s="281"/>
      <c r="E592" s="281"/>
      <c r="F592" s="281"/>
      <c r="G592" s="281"/>
      <c r="H592" s="243"/>
      <c r="I592" s="279"/>
    </row>
    <row r="593" spans="1:9" s="5" customFormat="1" ht="15.75" customHeight="1">
      <c r="A593" s="126"/>
      <c r="B593" s="67" t="s">
        <v>17</v>
      </c>
      <c r="C593" s="128">
        <f t="shared" ref="C593:G595" si="49">C598+C602</f>
        <v>16000</v>
      </c>
      <c r="D593" s="128">
        <f t="shared" si="49"/>
        <v>0</v>
      </c>
      <c r="E593" s="128">
        <f t="shared" si="49"/>
        <v>0</v>
      </c>
      <c r="F593" s="128">
        <f t="shared" si="49"/>
        <v>0</v>
      </c>
      <c r="G593" s="128">
        <f t="shared" si="49"/>
        <v>0</v>
      </c>
      <c r="H593" s="59">
        <f>G593/C593*100</f>
        <v>0</v>
      </c>
      <c r="I593" s="412" t="s">
        <v>181</v>
      </c>
    </row>
    <row r="594" spans="1:9" s="5" customFormat="1" ht="15.75" customHeight="1">
      <c r="A594" s="126"/>
      <c r="B594" s="67" t="s">
        <v>18</v>
      </c>
      <c r="C594" s="128">
        <f t="shared" si="49"/>
        <v>32771.300000000003</v>
      </c>
      <c r="D594" s="128">
        <f t="shared" si="49"/>
        <v>32604.94</v>
      </c>
      <c r="E594" s="128">
        <f t="shared" si="49"/>
        <v>3762.51</v>
      </c>
      <c r="F594" s="128">
        <f t="shared" si="49"/>
        <v>3574.51</v>
      </c>
      <c r="G594" s="128">
        <f t="shared" si="49"/>
        <v>2980.51</v>
      </c>
      <c r="H594" s="59">
        <f>G594/C594*100</f>
        <v>9.0948787506141056</v>
      </c>
      <c r="I594" s="413"/>
    </row>
    <row r="595" spans="1:9" s="5" customFormat="1" ht="15.75" customHeight="1">
      <c r="A595" s="126"/>
      <c r="B595" s="67" t="s">
        <v>19</v>
      </c>
      <c r="C595" s="206">
        <f t="shared" si="49"/>
        <v>0</v>
      </c>
      <c r="D595" s="206">
        <f t="shared" si="49"/>
        <v>0</v>
      </c>
      <c r="E595" s="206">
        <f t="shared" si="49"/>
        <v>0</v>
      </c>
      <c r="F595" s="206">
        <f t="shared" si="49"/>
        <v>0</v>
      </c>
      <c r="G595" s="206">
        <f t="shared" si="49"/>
        <v>0</v>
      </c>
      <c r="H595" s="59"/>
      <c r="I595" s="413"/>
    </row>
    <row r="596" spans="1:9" s="5" customFormat="1" ht="15.75" customHeight="1">
      <c r="A596" s="126"/>
      <c r="B596" s="212" t="s">
        <v>29</v>
      </c>
      <c r="C596" s="206"/>
      <c r="D596" s="206"/>
      <c r="E596" s="206"/>
      <c r="F596" s="206"/>
      <c r="G596" s="206"/>
      <c r="H596" s="59"/>
      <c r="I596" s="413"/>
    </row>
    <row r="597" spans="1:9" s="5" customFormat="1" ht="15.75" customHeight="1">
      <c r="A597" s="126"/>
      <c r="B597" s="273" t="s">
        <v>20</v>
      </c>
      <c r="C597" s="208">
        <f>C598+C599+C600</f>
        <v>0</v>
      </c>
      <c r="D597" s="208">
        <f>D598+D599+D600</f>
        <v>0</v>
      </c>
      <c r="E597" s="208">
        <f>E598+E599+E600</f>
        <v>0</v>
      </c>
      <c r="F597" s="208">
        <f>F598+F599+F600</f>
        <v>0</v>
      </c>
      <c r="G597" s="208">
        <f>G598+G599+G600</f>
        <v>0</v>
      </c>
      <c r="H597" s="55">
        <v>0</v>
      </c>
      <c r="I597" s="413"/>
    </row>
    <row r="598" spans="1:9" s="5" customFormat="1" ht="15.75" customHeight="1">
      <c r="A598" s="126"/>
      <c r="B598" s="67" t="s">
        <v>17</v>
      </c>
      <c r="C598" s="128"/>
      <c r="D598" s="128"/>
      <c r="E598" s="128"/>
      <c r="F598" s="128"/>
      <c r="G598" s="128"/>
      <c r="H598" s="59">
        <v>0</v>
      </c>
      <c r="I598" s="413"/>
    </row>
    <row r="599" spans="1:9" s="5" customFormat="1" ht="15.75" customHeight="1">
      <c r="A599" s="126"/>
      <c r="B599" s="67" t="s">
        <v>18</v>
      </c>
      <c r="C599" s="128"/>
      <c r="D599" s="128"/>
      <c r="E599" s="128"/>
      <c r="F599" s="128"/>
      <c r="G599" s="128"/>
      <c r="H599" s="59">
        <v>0</v>
      </c>
      <c r="I599" s="413"/>
    </row>
    <row r="600" spans="1:9" s="5" customFormat="1" ht="15.75" customHeight="1">
      <c r="A600" s="126"/>
      <c r="B600" s="67" t="s">
        <v>19</v>
      </c>
      <c r="C600" s="206"/>
      <c r="D600" s="206"/>
      <c r="E600" s="206"/>
      <c r="F600" s="206"/>
      <c r="G600" s="206"/>
      <c r="H600" s="59"/>
      <c r="I600" s="413"/>
    </row>
    <row r="601" spans="1:9" s="5" customFormat="1" ht="15.75" customHeight="1">
      <c r="A601" s="126"/>
      <c r="B601" s="212" t="s">
        <v>172</v>
      </c>
      <c r="C601" s="208">
        <f>C602+C603+C604</f>
        <v>48771.3</v>
      </c>
      <c r="D601" s="208">
        <f>D602+D603+D604</f>
        <v>32604.94</v>
      </c>
      <c r="E601" s="208">
        <f>E602+E603+E604</f>
        <v>3762.51</v>
      </c>
      <c r="F601" s="208">
        <f>F602+F603+F604</f>
        <v>3574.51</v>
      </c>
      <c r="G601" s="208">
        <f>G602+G603+G604</f>
        <v>2980.51</v>
      </c>
      <c r="H601" s="55">
        <f>G601/C601*100</f>
        <v>6.1111965438690383</v>
      </c>
      <c r="I601" s="413"/>
    </row>
    <row r="602" spans="1:9" s="5" customFormat="1" ht="15.75" customHeight="1">
      <c r="A602" s="126"/>
      <c r="B602" s="67" t="s">
        <v>17</v>
      </c>
      <c r="C602" s="128">
        <v>16000</v>
      </c>
      <c r="D602" s="128">
        <v>0</v>
      </c>
      <c r="E602" s="128">
        <v>0</v>
      </c>
      <c r="F602" s="128">
        <v>0</v>
      </c>
      <c r="G602" s="128">
        <v>0</v>
      </c>
      <c r="H602" s="59">
        <v>0</v>
      </c>
      <c r="I602" s="413"/>
    </row>
    <row r="603" spans="1:9" s="5" customFormat="1" ht="15.75" customHeight="1">
      <c r="A603" s="126"/>
      <c r="B603" s="67" t="s">
        <v>18</v>
      </c>
      <c r="C603" s="128">
        <v>32771.300000000003</v>
      </c>
      <c r="D603" s="128">
        <v>32604.94</v>
      </c>
      <c r="E603" s="128">
        <v>3762.51</v>
      </c>
      <c r="F603" s="128">
        <v>3574.51</v>
      </c>
      <c r="G603" s="128">
        <v>2980.51</v>
      </c>
      <c r="H603" s="59">
        <f>G603/C603*100</f>
        <v>9.0948787506141056</v>
      </c>
      <c r="I603" s="413"/>
    </row>
    <row r="604" spans="1:9" s="5" customFormat="1" ht="72" customHeight="1">
      <c r="A604" s="126"/>
      <c r="B604" s="67" t="s">
        <v>19</v>
      </c>
      <c r="C604" s="206"/>
      <c r="D604" s="206"/>
      <c r="E604" s="206"/>
      <c r="F604" s="206"/>
      <c r="G604" s="206"/>
      <c r="H604" s="59"/>
      <c r="I604" s="414"/>
    </row>
    <row r="605" spans="1:9" s="5" customFormat="1" ht="31.5" hidden="1">
      <c r="A605" s="107" t="s">
        <v>178</v>
      </c>
      <c r="B605" s="282" t="s">
        <v>182</v>
      </c>
      <c r="C605" s="62">
        <f>C607</f>
        <v>0</v>
      </c>
      <c r="D605" s="62">
        <f>D607</f>
        <v>0</v>
      </c>
      <c r="E605" s="62">
        <f>E607</f>
        <v>0</v>
      </c>
      <c r="F605" s="62">
        <f>F607</f>
        <v>0</v>
      </c>
      <c r="G605" s="62">
        <f>G607</f>
        <v>0</v>
      </c>
      <c r="H605" s="62" t="e">
        <f>G605/C605*100</f>
        <v>#DIV/0!</v>
      </c>
      <c r="I605" s="283"/>
    </row>
    <row r="606" spans="1:9" s="5" customFormat="1" ht="47.45" hidden="1" customHeight="1">
      <c r="A606" s="85"/>
      <c r="B606" s="284" t="s">
        <v>183</v>
      </c>
      <c r="C606" s="86"/>
      <c r="D606" s="86"/>
      <c r="E606" s="86"/>
      <c r="F606" s="86"/>
      <c r="G606" s="86"/>
      <c r="H606" s="54"/>
      <c r="I606" s="279"/>
    </row>
    <row r="607" spans="1:9" s="5" customFormat="1" ht="15.6" hidden="1" customHeight="1">
      <c r="A607" s="85"/>
      <c r="B607" s="215" t="s">
        <v>24</v>
      </c>
      <c r="C607" s="54">
        <f>C608+C609+C610</f>
        <v>0</v>
      </c>
      <c r="D607" s="54">
        <f>D608+D609+D610</f>
        <v>0</v>
      </c>
      <c r="E607" s="54">
        <f>E608+E609+E610</f>
        <v>0</v>
      </c>
      <c r="F607" s="54">
        <f>F608+F609+F610</f>
        <v>0</v>
      </c>
      <c r="G607" s="54">
        <f>G608+G609+G610</f>
        <v>0</v>
      </c>
      <c r="H607" s="54" t="e">
        <f>G607/C607*100</f>
        <v>#DIV/0!</v>
      </c>
      <c r="I607" s="412" t="s">
        <v>184</v>
      </c>
    </row>
    <row r="608" spans="1:9" s="5" customFormat="1" ht="17.25" hidden="1" customHeight="1">
      <c r="A608" s="85"/>
      <c r="B608" s="57" t="s">
        <v>17</v>
      </c>
      <c r="C608" s="86">
        <f t="shared" ref="C608:G610" si="50">C613+C617</f>
        <v>0</v>
      </c>
      <c r="D608" s="86">
        <f t="shared" si="50"/>
        <v>0</v>
      </c>
      <c r="E608" s="86">
        <f t="shared" si="50"/>
        <v>0</v>
      </c>
      <c r="F608" s="86">
        <f t="shared" si="50"/>
        <v>0</v>
      </c>
      <c r="G608" s="86">
        <f t="shared" si="50"/>
        <v>0</v>
      </c>
      <c r="H608" s="58" t="e">
        <f>G608/C608*100</f>
        <v>#DIV/0!</v>
      </c>
      <c r="I608" s="413"/>
    </row>
    <row r="609" spans="1:9" s="5" customFormat="1" ht="28.5" hidden="1" customHeight="1">
      <c r="A609" s="85"/>
      <c r="B609" s="57" t="s">
        <v>18</v>
      </c>
      <c r="C609" s="86">
        <f t="shared" si="50"/>
        <v>0</v>
      </c>
      <c r="D609" s="86">
        <f t="shared" si="50"/>
        <v>0</v>
      </c>
      <c r="E609" s="86">
        <f t="shared" si="50"/>
        <v>0</v>
      </c>
      <c r="F609" s="86">
        <f t="shared" si="50"/>
        <v>0</v>
      </c>
      <c r="G609" s="86">
        <f t="shared" si="50"/>
        <v>0</v>
      </c>
      <c r="H609" s="58">
        <v>0</v>
      </c>
      <c r="I609" s="413"/>
    </row>
    <row r="610" spans="1:9" s="5" customFormat="1" ht="17.25" hidden="1" customHeight="1">
      <c r="A610" s="85"/>
      <c r="B610" s="57" t="s">
        <v>19</v>
      </c>
      <c r="C610" s="86">
        <f t="shared" si="50"/>
        <v>0</v>
      </c>
      <c r="D610" s="86">
        <f t="shared" si="50"/>
        <v>0</v>
      </c>
      <c r="E610" s="86">
        <f t="shared" si="50"/>
        <v>0</v>
      </c>
      <c r="F610" s="86">
        <f t="shared" si="50"/>
        <v>0</v>
      </c>
      <c r="G610" s="86">
        <f t="shared" si="50"/>
        <v>0</v>
      </c>
      <c r="H610" s="58">
        <v>0</v>
      </c>
      <c r="I610" s="403"/>
    </row>
    <row r="611" spans="1:9" s="5" customFormat="1" ht="17.25" hidden="1" customHeight="1">
      <c r="A611" s="85"/>
      <c r="B611" s="215" t="s">
        <v>29</v>
      </c>
      <c r="C611" s="86"/>
      <c r="D611" s="86"/>
      <c r="E611" s="86"/>
      <c r="F611" s="86"/>
      <c r="G611" s="86"/>
      <c r="H611" s="54"/>
      <c r="I611" s="403"/>
    </row>
    <row r="612" spans="1:9" s="5" customFormat="1" ht="17.25" hidden="1" customHeight="1">
      <c r="A612" s="85"/>
      <c r="B612" s="254" t="s">
        <v>20</v>
      </c>
      <c r="C612" s="54">
        <f>C613+C614+C615</f>
        <v>0</v>
      </c>
      <c r="D612" s="54">
        <f>D613+D614+D615</f>
        <v>0</v>
      </c>
      <c r="E612" s="54">
        <f>E613+E614+E615</f>
        <v>0</v>
      </c>
      <c r="F612" s="54">
        <f>F613+F614+F615</f>
        <v>0</v>
      </c>
      <c r="G612" s="54">
        <f>G613+G614+G615</f>
        <v>0</v>
      </c>
      <c r="H612" s="54" t="e">
        <f>G612/C612*100</f>
        <v>#DIV/0!</v>
      </c>
      <c r="I612" s="403"/>
    </row>
    <row r="613" spans="1:9" s="5" customFormat="1" ht="17.25" hidden="1" customHeight="1">
      <c r="A613" s="85"/>
      <c r="B613" s="57" t="s">
        <v>17</v>
      </c>
      <c r="C613" s="86"/>
      <c r="D613" s="86"/>
      <c r="E613" s="86"/>
      <c r="F613" s="86"/>
      <c r="G613" s="86"/>
      <c r="H613" s="58" t="e">
        <f>G613/C613*100</f>
        <v>#DIV/0!</v>
      </c>
      <c r="I613" s="403"/>
    </row>
    <row r="614" spans="1:9" s="5" customFormat="1" ht="17.25" hidden="1" customHeight="1">
      <c r="A614" s="85"/>
      <c r="B614" s="57" t="s">
        <v>18</v>
      </c>
      <c r="C614" s="86"/>
      <c r="D614" s="86"/>
      <c r="E614" s="86"/>
      <c r="F614" s="86"/>
      <c r="G614" s="86"/>
      <c r="H614" s="54"/>
      <c r="I614" s="403"/>
    </row>
    <row r="615" spans="1:9" s="5" customFormat="1" ht="17.25" hidden="1" customHeight="1">
      <c r="A615" s="85"/>
      <c r="B615" s="57" t="s">
        <v>19</v>
      </c>
      <c r="C615" s="86"/>
      <c r="D615" s="86"/>
      <c r="E615" s="86"/>
      <c r="F615" s="86"/>
      <c r="G615" s="86"/>
      <c r="H615" s="54"/>
      <c r="I615" s="397"/>
    </row>
    <row r="616" spans="1:9" s="5" customFormat="1" ht="17.25" hidden="1" customHeight="1">
      <c r="A616" s="85"/>
      <c r="B616" s="215" t="s">
        <v>60</v>
      </c>
      <c r="C616" s="54">
        <f>C617+C618+C619</f>
        <v>0</v>
      </c>
      <c r="D616" s="54">
        <f>D617+D618+D619</f>
        <v>0</v>
      </c>
      <c r="E616" s="54">
        <f>E617+E618+E619</f>
        <v>0</v>
      </c>
      <c r="F616" s="54">
        <f>F617+F618+F619</f>
        <v>0</v>
      </c>
      <c r="G616" s="54">
        <f>G617+G618+G619</f>
        <v>0</v>
      </c>
      <c r="H616" s="54">
        <v>0</v>
      </c>
      <c r="I616" s="285"/>
    </row>
    <row r="617" spans="1:9" s="5" customFormat="1" ht="17.25" hidden="1" customHeight="1">
      <c r="A617" s="85"/>
      <c r="B617" s="57" t="s">
        <v>17</v>
      </c>
      <c r="C617" s="86"/>
      <c r="D617" s="86"/>
      <c r="E617" s="86"/>
      <c r="F617" s="86"/>
      <c r="G617" s="86"/>
      <c r="H617" s="54"/>
      <c r="I617" s="285"/>
    </row>
    <row r="618" spans="1:9" s="5" customFormat="1" ht="17.25" hidden="1" customHeight="1">
      <c r="A618" s="85"/>
      <c r="B618" s="57" t="s">
        <v>18</v>
      </c>
      <c r="C618" s="86"/>
      <c r="D618" s="86"/>
      <c r="E618" s="86"/>
      <c r="F618" s="86"/>
      <c r="G618" s="86"/>
      <c r="H618" s="54"/>
      <c r="I618" s="285"/>
    </row>
    <row r="619" spans="1:9" s="5" customFormat="1" ht="17.25" hidden="1" customHeight="1">
      <c r="A619" s="85"/>
      <c r="B619" s="57" t="s">
        <v>19</v>
      </c>
      <c r="C619" s="128"/>
      <c r="D619" s="128"/>
      <c r="E619" s="128"/>
      <c r="F619" s="128"/>
      <c r="G619" s="128"/>
      <c r="H619" s="55"/>
      <c r="I619" s="285"/>
    </row>
    <row r="620" spans="1:9" s="5" customFormat="1" ht="28.5" hidden="1" customHeight="1">
      <c r="A620" s="122" t="s">
        <v>185</v>
      </c>
      <c r="B620" s="286" t="s">
        <v>186</v>
      </c>
      <c r="C620" s="124">
        <f>C625</f>
        <v>658.4</v>
      </c>
      <c r="D620" s="124">
        <f>D625</f>
        <v>658.4</v>
      </c>
      <c r="E620" s="124">
        <f>E625</f>
        <v>658.4</v>
      </c>
      <c r="F620" s="124">
        <f>F625</f>
        <v>0</v>
      </c>
      <c r="G620" s="124">
        <f>G625</f>
        <v>0</v>
      </c>
      <c r="H620" s="124">
        <f>G620/C620*100</f>
        <v>0</v>
      </c>
      <c r="I620" s="287"/>
    </row>
    <row r="621" spans="1:9" s="5" customFormat="1" ht="21.75" hidden="1" customHeight="1">
      <c r="A621" s="126"/>
      <c r="B621" s="127" t="s">
        <v>17</v>
      </c>
      <c r="C621" s="128">
        <f t="shared" ref="C621:G623" si="51">C628</f>
        <v>658.4</v>
      </c>
      <c r="D621" s="128">
        <f t="shared" si="51"/>
        <v>658.4</v>
      </c>
      <c r="E621" s="128">
        <f t="shared" si="51"/>
        <v>658.4</v>
      </c>
      <c r="F621" s="128">
        <f t="shared" si="51"/>
        <v>0</v>
      </c>
      <c r="G621" s="128">
        <f t="shared" si="51"/>
        <v>0</v>
      </c>
      <c r="H621" s="59">
        <f>G621/C621*100</f>
        <v>0</v>
      </c>
      <c r="I621" s="285"/>
    </row>
    <row r="622" spans="1:9" s="5" customFormat="1" ht="23.25" hidden="1" customHeight="1">
      <c r="A622" s="126"/>
      <c r="B622" s="127" t="s">
        <v>18</v>
      </c>
      <c r="C622" s="128">
        <f t="shared" si="51"/>
        <v>0</v>
      </c>
      <c r="D622" s="128">
        <f t="shared" si="51"/>
        <v>0</v>
      </c>
      <c r="E622" s="128">
        <f t="shared" si="51"/>
        <v>0</v>
      </c>
      <c r="F622" s="128">
        <f t="shared" si="51"/>
        <v>0</v>
      </c>
      <c r="G622" s="128">
        <f t="shared" si="51"/>
        <v>0</v>
      </c>
      <c r="H622" s="59">
        <v>0</v>
      </c>
      <c r="I622" s="285"/>
    </row>
    <row r="623" spans="1:9" s="5" customFormat="1" ht="26.25" hidden="1" customHeight="1">
      <c r="A623" s="126"/>
      <c r="B623" s="127" t="s">
        <v>19</v>
      </c>
      <c r="C623" s="128">
        <f t="shared" si="51"/>
        <v>0</v>
      </c>
      <c r="D623" s="128">
        <f t="shared" si="51"/>
        <v>0</v>
      </c>
      <c r="E623" s="128">
        <f t="shared" si="51"/>
        <v>0</v>
      </c>
      <c r="F623" s="128">
        <f t="shared" si="51"/>
        <v>0</v>
      </c>
      <c r="G623" s="128">
        <f t="shared" si="51"/>
        <v>0</v>
      </c>
      <c r="H623" s="59">
        <v>0</v>
      </c>
      <c r="I623" s="285"/>
    </row>
    <row r="624" spans="1:9" s="5" customFormat="1" ht="26.25" customHeight="1">
      <c r="A624" s="156" t="s">
        <v>74</v>
      </c>
      <c r="B624" s="48" t="s">
        <v>186</v>
      </c>
      <c r="C624" s="50">
        <f>C627</f>
        <v>658.4</v>
      </c>
      <c r="D624" s="50">
        <f>D627</f>
        <v>658.4</v>
      </c>
      <c r="E624" s="50">
        <f>E627</f>
        <v>658.4</v>
      </c>
      <c r="F624" s="50">
        <f>F627</f>
        <v>0</v>
      </c>
      <c r="G624" s="50">
        <f>G627</f>
        <v>0</v>
      </c>
      <c r="H624" s="50">
        <f>G624/C624*100</f>
        <v>0</v>
      </c>
      <c r="I624" s="288"/>
    </row>
    <row r="625" spans="1:9" s="5" customFormat="1" ht="42.75" customHeight="1">
      <c r="A625" s="107" t="s">
        <v>187</v>
      </c>
      <c r="B625" s="289" t="s">
        <v>188</v>
      </c>
      <c r="C625" s="62">
        <f>C627</f>
        <v>658.4</v>
      </c>
      <c r="D625" s="62">
        <f>D627</f>
        <v>658.4</v>
      </c>
      <c r="E625" s="62">
        <f>E627</f>
        <v>658.4</v>
      </c>
      <c r="F625" s="62">
        <f>F627</f>
        <v>0</v>
      </c>
      <c r="G625" s="62">
        <f>G627</f>
        <v>0</v>
      </c>
      <c r="H625" s="62">
        <f>G625/C625*100</f>
        <v>0</v>
      </c>
      <c r="I625" s="290"/>
    </row>
    <row r="626" spans="1:9" s="5" customFormat="1" ht="38.25" customHeight="1">
      <c r="A626" s="85"/>
      <c r="B626" s="284" t="s">
        <v>189</v>
      </c>
      <c r="C626" s="86"/>
      <c r="D626" s="86"/>
      <c r="E626" s="86"/>
      <c r="F626" s="86"/>
      <c r="G626" s="86"/>
      <c r="H626" s="54"/>
      <c r="I626" s="95"/>
    </row>
    <row r="627" spans="1:9" s="5" customFormat="1" ht="17.25" customHeight="1">
      <c r="A627" s="85"/>
      <c r="B627" s="215" t="s">
        <v>24</v>
      </c>
      <c r="C627" s="54">
        <f>C628+C629+C630</f>
        <v>658.4</v>
      </c>
      <c r="D627" s="54">
        <f>D628+D629+D630</f>
        <v>658.4</v>
      </c>
      <c r="E627" s="54">
        <f>E628+E629+E630</f>
        <v>658.4</v>
      </c>
      <c r="F627" s="54">
        <f>F628+F629+F630</f>
        <v>0</v>
      </c>
      <c r="G627" s="54">
        <f>G628+G629+G630</f>
        <v>0</v>
      </c>
      <c r="H627" s="54">
        <f>G627/C627*100</f>
        <v>0</v>
      </c>
      <c r="I627" s="392" t="s">
        <v>190</v>
      </c>
    </row>
    <row r="628" spans="1:9" s="5" customFormat="1" ht="17.25" customHeight="1">
      <c r="A628" s="85"/>
      <c r="B628" s="67" t="s">
        <v>17</v>
      </c>
      <c r="C628" s="86">
        <f t="shared" ref="C628:G630" si="52">C633+C637</f>
        <v>658.4</v>
      </c>
      <c r="D628" s="86">
        <f t="shared" si="52"/>
        <v>658.4</v>
      </c>
      <c r="E628" s="86">
        <f t="shared" si="52"/>
        <v>658.4</v>
      </c>
      <c r="F628" s="86">
        <f t="shared" si="52"/>
        <v>0</v>
      </c>
      <c r="G628" s="86">
        <f t="shared" si="52"/>
        <v>0</v>
      </c>
      <c r="H628" s="58">
        <f>G628/C628*100</f>
        <v>0</v>
      </c>
      <c r="I628" s="393"/>
    </row>
    <row r="629" spans="1:9" s="5" customFormat="1" ht="17.25" customHeight="1">
      <c r="A629" s="85"/>
      <c r="B629" s="57" t="s">
        <v>18</v>
      </c>
      <c r="C629" s="86">
        <f t="shared" si="52"/>
        <v>0</v>
      </c>
      <c r="D629" s="86">
        <f t="shared" si="52"/>
        <v>0</v>
      </c>
      <c r="E629" s="86">
        <f t="shared" si="52"/>
        <v>0</v>
      </c>
      <c r="F629" s="86">
        <f t="shared" si="52"/>
        <v>0</v>
      </c>
      <c r="G629" s="86">
        <f t="shared" si="52"/>
        <v>0</v>
      </c>
      <c r="H629" s="58">
        <v>0</v>
      </c>
      <c r="I629" s="393"/>
    </row>
    <row r="630" spans="1:9" s="5" customFormat="1" ht="17.25" customHeight="1">
      <c r="A630" s="85"/>
      <c r="B630" s="57" t="s">
        <v>19</v>
      </c>
      <c r="C630" s="86">
        <f t="shared" si="52"/>
        <v>0</v>
      </c>
      <c r="D630" s="86">
        <f t="shared" si="52"/>
        <v>0</v>
      </c>
      <c r="E630" s="86">
        <f t="shared" si="52"/>
        <v>0</v>
      </c>
      <c r="F630" s="86">
        <f t="shared" si="52"/>
        <v>0</v>
      </c>
      <c r="G630" s="86">
        <f t="shared" si="52"/>
        <v>0</v>
      </c>
      <c r="H630" s="58">
        <v>0</v>
      </c>
      <c r="I630" s="393"/>
    </row>
    <row r="631" spans="1:9" s="5" customFormat="1" ht="17.25" customHeight="1">
      <c r="A631" s="85"/>
      <c r="B631" s="215" t="s">
        <v>29</v>
      </c>
      <c r="C631" s="86"/>
      <c r="D631" s="86"/>
      <c r="E631" s="86"/>
      <c r="F631" s="86"/>
      <c r="G631" s="86"/>
      <c r="H631" s="54"/>
      <c r="I631" s="393"/>
    </row>
    <row r="632" spans="1:9" s="5" customFormat="1" ht="17.25" customHeight="1">
      <c r="A632" s="85"/>
      <c r="B632" s="254" t="s">
        <v>20</v>
      </c>
      <c r="C632" s="54">
        <f>C633+C634+C635</f>
        <v>658.4</v>
      </c>
      <c r="D632" s="54">
        <f>D633+D634+D635</f>
        <v>658.4</v>
      </c>
      <c r="E632" s="54">
        <f>E633+E634+E635</f>
        <v>658.4</v>
      </c>
      <c r="F632" s="54">
        <f>F633+F634+F635</f>
        <v>0</v>
      </c>
      <c r="G632" s="54">
        <f>G633+G634+G635</f>
        <v>0</v>
      </c>
      <c r="H632" s="54">
        <f>G632/C632*100</f>
        <v>0</v>
      </c>
      <c r="I632" s="393"/>
    </row>
    <row r="633" spans="1:9" s="5" customFormat="1" ht="17.25" customHeight="1">
      <c r="A633" s="85"/>
      <c r="B633" s="67" t="s">
        <v>17</v>
      </c>
      <c r="C633" s="86">
        <v>658.4</v>
      </c>
      <c r="D633" s="86">
        <v>658.4</v>
      </c>
      <c r="E633" s="86">
        <v>658.4</v>
      </c>
      <c r="F633" s="86">
        <v>0</v>
      </c>
      <c r="G633" s="86">
        <v>0</v>
      </c>
      <c r="H633" s="58">
        <f>G633/C633*100</f>
        <v>0</v>
      </c>
      <c r="I633" s="393"/>
    </row>
    <row r="634" spans="1:9" s="5" customFormat="1" ht="17.25" customHeight="1">
      <c r="A634" s="85"/>
      <c r="B634" s="57" t="s">
        <v>18</v>
      </c>
      <c r="C634" s="86"/>
      <c r="D634" s="86"/>
      <c r="E634" s="86"/>
      <c r="F634" s="86"/>
      <c r="G634" s="86"/>
      <c r="H634" s="54"/>
      <c r="I634" s="291"/>
    </row>
    <row r="635" spans="1:9" s="5" customFormat="1" ht="17.25" hidden="1" customHeight="1">
      <c r="A635" s="85"/>
      <c r="B635" s="57" t="s">
        <v>19</v>
      </c>
      <c r="C635" s="292"/>
      <c r="D635" s="292"/>
      <c r="E635" s="292"/>
      <c r="F635" s="292"/>
      <c r="G635" s="292"/>
      <c r="H635" s="293"/>
      <c r="I635" s="294"/>
    </row>
    <row r="636" spans="1:9" s="5" customFormat="1" ht="17.25" hidden="1" customHeight="1">
      <c r="A636" s="85"/>
      <c r="B636" s="215" t="s">
        <v>60</v>
      </c>
      <c r="C636" s="293">
        <f>C637+C638+C639</f>
        <v>0</v>
      </c>
      <c r="D636" s="293">
        <f>D637+D638+D639</f>
        <v>0</v>
      </c>
      <c r="E636" s="293">
        <f>E637+E638+E639</f>
        <v>0</v>
      </c>
      <c r="F636" s="293">
        <f>F637+F638+F639</f>
        <v>0</v>
      </c>
      <c r="G636" s="293">
        <f>G637+G638+G639</f>
        <v>0</v>
      </c>
      <c r="H636" s="293">
        <v>0</v>
      </c>
      <c r="I636" s="294"/>
    </row>
    <row r="637" spans="1:9" s="5" customFormat="1" ht="17.25" hidden="1" customHeight="1">
      <c r="A637" s="85"/>
      <c r="B637" s="67" t="s">
        <v>17</v>
      </c>
      <c r="C637" s="292"/>
      <c r="D637" s="292"/>
      <c r="E637" s="292"/>
      <c r="F637" s="292"/>
      <c r="G637" s="292"/>
      <c r="H637" s="295"/>
      <c r="I637" s="294"/>
    </row>
    <row r="638" spans="1:9" s="5" customFormat="1" ht="17.25" hidden="1" customHeight="1">
      <c r="A638" s="85"/>
      <c r="B638" s="57" t="s">
        <v>18</v>
      </c>
      <c r="C638" s="292"/>
      <c r="D638" s="292"/>
      <c r="E638" s="292"/>
      <c r="F638" s="292"/>
      <c r="G638" s="292"/>
      <c r="H638" s="293"/>
      <c r="I638" s="294"/>
    </row>
    <row r="639" spans="1:9" s="5" customFormat="1" ht="17.25" hidden="1" customHeight="1">
      <c r="A639" s="85"/>
      <c r="B639" s="57" t="s">
        <v>19</v>
      </c>
      <c r="C639" s="296"/>
      <c r="D639" s="296"/>
      <c r="E639" s="296"/>
      <c r="F639" s="296"/>
      <c r="G639" s="296"/>
      <c r="H639" s="297"/>
      <c r="I639" s="291"/>
    </row>
    <row r="640" spans="1:9" s="5" customFormat="1" ht="27.75" customHeight="1">
      <c r="A640" s="187" t="s">
        <v>191</v>
      </c>
      <c r="B640" s="188" t="s">
        <v>192</v>
      </c>
      <c r="C640" s="50">
        <f>C644+C658</f>
        <v>21280.93</v>
      </c>
      <c r="D640" s="50">
        <f>D644+D658</f>
        <v>8165.51</v>
      </c>
      <c r="E640" s="50">
        <f>E644+E658</f>
        <v>1486.5</v>
      </c>
      <c r="F640" s="50">
        <f>F644+F658</f>
        <v>1486.5</v>
      </c>
      <c r="G640" s="50">
        <f>G644+G658</f>
        <v>1361.5</v>
      </c>
      <c r="H640" s="50">
        <f>H644</f>
        <v>6.899530127142067</v>
      </c>
      <c r="I640" s="189"/>
    </row>
    <row r="641" spans="1:9" s="5" customFormat="1" ht="15.75">
      <c r="A641" s="190"/>
      <c r="B641" s="270" t="s">
        <v>17</v>
      </c>
      <c r="C641" s="59">
        <f>C646+C660</f>
        <v>8988.02</v>
      </c>
      <c r="D641" s="59">
        <f>D646+D660</f>
        <v>937.6</v>
      </c>
      <c r="E641" s="59">
        <f>E646+E660</f>
        <v>423.5</v>
      </c>
      <c r="F641" s="59">
        <f>F646+F660</f>
        <v>423.5</v>
      </c>
      <c r="G641" s="59">
        <f>G646+G660</f>
        <v>423.5</v>
      </c>
      <c r="H641" s="34">
        <f>G641/C641*100</f>
        <v>4.7118275215230936</v>
      </c>
      <c r="I641" s="82"/>
    </row>
    <row r="642" spans="1:9" s="5" customFormat="1" ht="15.75">
      <c r="A642" s="190"/>
      <c r="B642" s="67" t="s">
        <v>18</v>
      </c>
      <c r="C642" s="59">
        <f t="shared" ref="C642:G643" si="53">C647+C661</f>
        <v>7227.91</v>
      </c>
      <c r="D642" s="59">
        <f t="shared" si="53"/>
        <v>7227.91</v>
      </c>
      <c r="E642" s="59">
        <f t="shared" si="53"/>
        <v>1063</v>
      </c>
      <c r="F642" s="59">
        <f t="shared" si="53"/>
        <v>1063</v>
      </c>
      <c r="G642" s="59">
        <f t="shared" si="53"/>
        <v>938</v>
      </c>
      <c r="H642" s="34">
        <f>G642/C642*100</f>
        <v>12.977472049319926</v>
      </c>
      <c r="I642" s="82"/>
    </row>
    <row r="643" spans="1:9" s="5" customFormat="1" ht="15.75">
      <c r="A643" s="190"/>
      <c r="B643" s="67" t="s">
        <v>19</v>
      </c>
      <c r="C643" s="59">
        <f t="shared" si="53"/>
        <v>5065</v>
      </c>
      <c r="D643" s="59">
        <f t="shared" si="53"/>
        <v>0</v>
      </c>
      <c r="E643" s="59">
        <f t="shared" si="53"/>
        <v>0</v>
      </c>
      <c r="F643" s="59">
        <f t="shared" si="53"/>
        <v>0</v>
      </c>
      <c r="G643" s="59">
        <f t="shared" si="53"/>
        <v>0</v>
      </c>
      <c r="H643" s="34">
        <f>G643/C643*100</f>
        <v>0</v>
      </c>
      <c r="I643" s="82"/>
    </row>
    <row r="644" spans="1:9" s="5" customFormat="1" ht="15.75">
      <c r="A644" s="241" t="s">
        <v>193</v>
      </c>
      <c r="B644" s="74" t="s">
        <v>194</v>
      </c>
      <c r="C644" s="62">
        <f>C646+C647+C648</f>
        <v>14472</v>
      </c>
      <c r="D644" s="62">
        <f>D646+D647+D648</f>
        <v>5917.6</v>
      </c>
      <c r="E644" s="62">
        <f>E646+E647+E648</f>
        <v>1123.5</v>
      </c>
      <c r="F644" s="62">
        <f>F646+F647+F648</f>
        <v>1123.5</v>
      </c>
      <c r="G644" s="62">
        <f>G646+G647+G648</f>
        <v>998.5</v>
      </c>
      <c r="H644" s="62">
        <f>G644/C644*100</f>
        <v>6.899530127142067</v>
      </c>
      <c r="I644" s="75"/>
    </row>
    <row r="645" spans="1:9" s="5" customFormat="1" ht="31.5">
      <c r="A645" s="298"/>
      <c r="B645" s="231" t="s">
        <v>195</v>
      </c>
      <c r="C645" s="299"/>
      <c r="D645" s="299"/>
      <c r="E645" s="299"/>
      <c r="F645" s="299"/>
      <c r="G645" s="299"/>
      <c r="H645" s="239"/>
      <c r="I645" s="300"/>
    </row>
    <row r="646" spans="1:9" s="5" customFormat="1" ht="15.75" customHeight="1">
      <c r="A646" s="301" t="s">
        <v>196</v>
      </c>
      <c r="B646" s="270" t="s">
        <v>17</v>
      </c>
      <c r="C646" s="281">
        <f t="shared" ref="C646:G647" si="54">C651+C655</f>
        <v>4427</v>
      </c>
      <c r="D646" s="281">
        <f t="shared" si="54"/>
        <v>937.6</v>
      </c>
      <c r="E646" s="281">
        <f t="shared" si="54"/>
        <v>423.5</v>
      </c>
      <c r="F646" s="281">
        <f t="shared" si="54"/>
        <v>423.5</v>
      </c>
      <c r="G646" s="281">
        <f t="shared" si="54"/>
        <v>423.5</v>
      </c>
      <c r="H646" s="34">
        <f>G646/C646*100</f>
        <v>9.5662977185452895</v>
      </c>
      <c r="I646" s="392" t="s">
        <v>197</v>
      </c>
    </row>
    <row r="647" spans="1:9" s="5" customFormat="1" ht="15.75">
      <c r="A647" s="52"/>
      <c r="B647" s="67" t="s">
        <v>18</v>
      </c>
      <c r="C647" s="206">
        <f t="shared" si="54"/>
        <v>4980</v>
      </c>
      <c r="D647" s="206">
        <f t="shared" si="54"/>
        <v>4980</v>
      </c>
      <c r="E647" s="206">
        <f t="shared" si="54"/>
        <v>700</v>
      </c>
      <c r="F647" s="206">
        <f t="shared" si="54"/>
        <v>700</v>
      </c>
      <c r="G647" s="206">
        <f t="shared" si="54"/>
        <v>575</v>
      </c>
      <c r="H647" s="198">
        <f>G647/C647*100</f>
        <v>11.546184738955825</v>
      </c>
      <c r="I647" s="408"/>
    </row>
    <row r="648" spans="1:9" s="5" customFormat="1" ht="15.75">
      <c r="A648" s="52"/>
      <c r="B648" s="67" t="s">
        <v>19</v>
      </c>
      <c r="C648" s="206">
        <f>C653+C657</f>
        <v>5065</v>
      </c>
      <c r="D648" s="206">
        <v>0</v>
      </c>
      <c r="E648" s="206">
        <v>0</v>
      </c>
      <c r="F648" s="206">
        <f>F653+F657</f>
        <v>0</v>
      </c>
      <c r="G648" s="206">
        <f>G653+G657</f>
        <v>0</v>
      </c>
      <c r="H648" s="198">
        <v>0</v>
      </c>
      <c r="I648" s="408"/>
    </row>
    <row r="649" spans="1:9" s="5" customFormat="1" ht="15.75">
      <c r="A649" s="11"/>
      <c r="B649" s="70" t="s">
        <v>29</v>
      </c>
      <c r="C649" s="206"/>
      <c r="D649" s="206"/>
      <c r="E649" s="206"/>
      <c r="F649" s="206"/>
      <c r="G649" s="206"/>
      <c r="H649" s="207"/>
      <c r="I649" s="408"/>
    </row>
    <row r="650" spans="1:9" s="5" customFormat="1" ht="15.75">
      <c r="A650" s="52"/>
      <c r="B650" s="70" t="s">
        <v>20</v>
      </c>
      <c r="C650" s="302">
        <f>C651+C652+C653</f>
        <v>364</v>
      </c>
      <c r="D650" s="302">
        <f>D651+D652+D653</f>
        <v>337.6</v>
      </c>
      <c r="E650" s="302">
        <f>E651+E652+E653</f>
        <v>323.5</v>
      </c>
      <c r="F650" s="302">
        <f>F651+F652+F653</f>
        <v>323.5</v>
      </c>
      <c r="G650" s="302">
        <f>G651+G652+G653</f>
        <v>323.5</v>
      </c>
      <c r="H650" s="207"/>
      <c r="I650" s="408"/>
    </row>
    <row r="651" spans="1:9" s="5" customFormat="1" ht="15.75">
      <c r="A651" s="52"/>
      <c r="B651" s="67" t="s">
        <v>17</v>
      </c>
      <c r="C651" s="206">
        <v>364</v>
      </c>
      <c r="D651" s="206">
        <v>337.6</v>
      </c>
      <c r="E651" s="206">
        <v>323.5</v>
      </c>
      <c r="F651" s="206">
        <v>323.5</v>
      </c>
      <c r="G651" s="206">
        <v>323.5</v>
      </c>
      <c r="H651" s="198">
        <v>0</v>
      </c>
      <c r="I651" s="408"/>
    </row>
    <row r="652" spans="1:9" s="5" customFormat="1" ht="15.75">
      <c r="A652" s="52"/>
      <c r="B652" s="67" t="s">
        <v>18</v>
      </c>
      <c r="C652" s="206">
        <v>0</v>
      </c>
      <c r="D652" s="206">
        <v>0</v>
      </c>
      <c r="E652" s="206">
        <v>0</v>
      </c>
      <c r="F652" s="206">
        <v>0</v>
      </c>
      <c r="G652" s="206">
        <v>0</v>
      </c>
      <c r="H652" s="303"/>
      <c r="I652" s="408"/>
    </row>
    <row r="653" spans="1:9" s="5" customFormat="1" ht="15.75">
      <c r="A653" s="52"/>
      <c r="B653" s="67" t="s">
        <v>19</v>
      </c>
      <c r="C653" s="206">
        <v>0</v>
      </c>
      <c r="D653" s="206">
        <v>0</v>
      </c>
      <c r="E653" s="206">
        <v>0</v>
      </c>
      <c r="F653" s="206">
        <v>0</v>
      </c>
      <c r="G653" s="206">
        <v>0</v>
      </c>
      <c r="H653" s="198">
        <v>0</v>
      </c>
      <c r="I653" s="408"/>
    </row>
    <row r="654" spans="1:9" s="5" customFormat="1" ht="15.75">
      <c r="A654" s="52"/>
      <c r="B654" s="70" t="s">
        <v>21</v>
      </c>
      <c r="C654" s="302">
        <f>C655+C656+C657</f>
        <v>14108</v>
      </c>
      <c r="D654" s="302">
        <f>D655+D656+D657</f>
        <v>5580</v>
      </c>
      <c r="E654" s="302">
        <f>E655+E656+E657</f>
        <v>800</v>
      </c>
      <c r="F654" s="302">
        <f>F655+F656+F657</f>
        <v>800</v>
      </c>
      <c r="G654" s="302">
        <f>G655+G656+G657</f>
        <v>675</v>
      </c>
      <c r="H654" s="207">
        <f>G654/C654*100</f>
        <v>4.7845194216047631</v>
      </c>
      <c r="I654" s="408"/>
    </row>
    <row r="655" spans="1:9" s="5" customFormat="1" ht="15.75">
      <c r="A655" s="52"/>
      <c r="B655" s="67" t="s">
        <v>17</v>
      </c>
      <c r="C655" s="128">
        <v>4063</v>
      </c>
      <c r="D655" s="128">
        <v>600</v>
      </c>
      <c r="E655" s="128">
        <v>100</v>
      </c>
      <c r="F655" s="128">
        <v>100</v>
      </c>
      <c r="G655" s="128">
        <v>100</v>
      </c>
      <c r="H655" s="198">
        <f>G655/C655*100</f>
        <v>2.4612355402412014</v>
      </c>
      <c r="I655" s="408"/>
    </row>
    <row r="656" spans="1:9" s="5" customFormat="1" ht="21" customHeight="1">
      <c r="A656" s="52"/>
      <c r="B656" s="67" t="s">
        <v>18</v>
      </c>
      <c r="C656" s="128">
        <v>4980</v>
      </c>
      <c r="D656" s="128">
        <v>4980</v>
      </c>
      <c r="E656" s="128">
        <v>700</v>
      </c>
      <c r="F656" s="128">
        <v>700</v>
      </c>
      <c r="G656" s="128">
        <v>575</v>
      </c>
      <c r="H656" s="304">
        <f>G656/C656*100</f>
        <v>11.546184738955825</v>
      </c>
      <c r="I656" s="408"/>
    </row>
    <row r="657" spans="1:9" s="5" customFormat="1" ht="58.5" customHeight="1">
      <c r="A657" s="52"/>
      <c r="B657" s="67" t="s">
        <v>19</v>
      </c>
      <c r="C657" s="86">
        <v>5065</v>
      </c>
      <c r="D657" s="86">
        <v>0</v>
      </c>
      <c r="E657" s="86">
        <v>0</v>
      </c>
      <c r="F657" s="86">
        <v>0</v>
      </c>
      <c r="G657" s="86">
        <v>0</v>
      </c>
      <c r="H657" s="198">
        <v>0</v>
      </c>
      <c r="I657" s="409"/>
    </row>
    <row r="658" spans="1:9" s="5" customFormat="1" ht="46.5" customHeight="1">
      <c r="A658" s="241" t="s">
        <v>198</v>
      </c>
      <c r="B658" s="74" t="s">
        <v>199</v>
      </c>
      <c r="C658" s="62">
        <f>C660+C661+C662</f>
        <v>6808.93</v>
      </c>
      <c r="D658" s="62">
        <f>D660+D661+D662</f>
        <v>2247.91</v>
      </c>
      <c r="E658" s="62">
        <f>E660+E661+E662</f>
        <v>363</v>
      </c>
      <c r="F658" s="62">
        <f>F660+F661+F662</f>
        <v>363</v>
      </c>
      <c r="G658" s="62">
        <f>G660+G661+G662</f>
        <v>363</v>
      </c>
      <c r="H658" s="62">
        <f>G658/C658*100</f>
        <v>5.3312341292978482</v>
      </c>
      <c r="I658" s="305"/>
    </row>
    <row r="659" spans="1:9" s="5" customFormat="1" ht="47.25" customHeight="1">
      <c r="A659" s="52"/>
      <c r="B659" s="166" t="s">
        <v>200</v>
      </c>
      <c r="C659" s="86"/>
      <c r="D659" s="86"/>
      <c r="E659" s="86"/>
      <c r="F659" s="86"/>
      <c r="G659" s="86"/>
      <c r="H659" s="198"/>
      <c r="I659" s="306"/>
    </row>
    <row r="660" spans="1:9" s="5" customFormat="1" ht="16.5" customHeight="1">
      <c r="A660" s="52"/>
      <c r="B660" s="67" t="s">
        <v>17</v>
      </c>
      <c r="C660" s="86">
        <f t="shared" ref="C660:G662" si="55">C665+C669</f>
        <v>4561.0200000000004</v>
      </c>
      <c r="D660" s="86">
        <f t="shared" si="55"/>
        <v>0</v>
      </c>
      <c r="E660" s="86">
        <f t="shared" si="55"/>
        <v>0</v>
      </c>
      <c r="F660" s="86">
        <f t="shared" si="55"/>
        <v>0</v>
      </c>
      <c r="G660" s="86">
        <f t="shared" si="55"/>
        <v>0</v>
      </c>
      <c r="H660" s="59">
        <f t="shared" ref="H660:H670" si="56">G660/C660*100</f>
        <v>0</v>
      </c>
      <c r="I660" s="406" t="s">
        <v>201</v>
      </c>
    </row>
    <row r="661" spans="1:9" s="5" customFormat="1" ht="18.75" customHeight="1">
      <c r="A661" s="52"/>
      <c r="B661" s="67" t="s">
        <v>18</v>
      </c>
      <c r="C661" s="86">
        <f t="shared" si="55"/>
        <v>2247.91</v>
      </c>
      <c r="D661" s="86">
        <f t="shared" si="55"/>
        <v>2247.91</v>
      </c>
      <c r="E661" s="86">
        <f t="shared" si="55"/>
        <v>363</v>
      </c>
      <c r="F661" s="86">
        <f t="shared" si="55"/>
        <v>363</v>
      </c>
      <c r="G661" s="86">
        <f t="shared" si="55"/>
        <v>363</v>
      </c>
      <c r="H661" s="59">
        <f t="shared" si="56"/>
        <v>16.148333340747627</v>
      </c>
      <c r="I661" s="408"/>
    </row>
    <row r="662" spans="1:9" s="5" customFormat="1" ht="15.75" customHeight="1">
      <c r="A662" s="52"/>
      <c r="B662" s="67" t="s">
        <v>19</v>
      </c>
      <c r="C662" s="86">
        <f t="shared" si="55"/>
        <v>0</v>
      </c>
      <c r="D662" s="86">
        <f t="shared" si="55"/>
        <v>0</v>
      </c>
      <c r="E662" s="86">
        <f t="shared" si="55"/>
        <v>0</v>
      </c>
      <c r="F662" s="86">
        <f t="shared" si="55"/>
        <v>0</v>
      </c>
      <c r="G662" s="86">
        <f t="shared" si="55"/>
        <v>0</v>
      </c>
      <c r="H662" s="59"/>
      <c r="I662" s="408"/>
    </row>
    <row r="663" spans="1:9" s="5" customFormat="1" ht="16.5" customHeight="1">
      <c r="A663" s="52"/>
      <c r="B663" s="212" t="s">
        <v>29</v>
      </c>
      <c r="C663" s="86"/>
      <c r="D663" s="86"/>
      <c r="E663" s="86"/>
      <c r="F663" s="86"/>
      <c r="G663" s="86"/>
      <c r="H663" s="198"/>
      <c r="I663" s="408"/>
    </row>
    <row r="664" spans="1:9" s="5" customFormat="1" ht="20.25" customHeight="1">
      <c r="A664" s="52"/>
      <c r="B664" s="273" t="s">
        <v>20</v>
      </c>
      <c r="C664" s="54">
        <f>C665+C666+C667</f>
        <v>0</v>
      </c>
      <c r="D664" s="54">
        <f>D665+D666+D667</f>
        <v>0</v>
      </c>
      <c r="E664" s="54">
        <f>E665+E666+E667</f>
        <v>0</v>
      </c>
      <c r="F664" s="54">
        <f>F665+F666+F667</f>
        <v>0</v>
      </c>
      <c r="G664" s="54">
        <f>G665+G666+G667</f>
        <v>0</v>
      </c>
      <c r="H664" s="55">
        <v>0</v>
      </c>
      <c r="I664" s="408"/>
    </row>
    <row r="665" spans="1:9" s="5" customFormat="1" ht="18.75" customHeight="1">
      <c r="A665" s="52"/>
      <c r="B665" s="67" t="s">
        <v>17</v>
      </c>
      <c r="C665" s="86"/>
      <c r="D665" s="86"/>
      <c r="E665" s="86"/>
      <c r="F665" s="86"/>
      <c r="G665" s="86"/>
      <c r="H665" s="59">
        <v>0</v>
      </c>
      <c r="I665" s="408"/>
    </row>
    <row r="666" spans="1:9" s="5" customFormat="1" ht="19.5" customHeight="1">
      <c r="A666" s="52"/>
      <c r="B666" s="67" t="s">
        <v>18</v>
      </c>
      <c r="C666" s="86"/>
      <c r="D666" s="86"/>
      <c r="E666" s="86"/>
      <c r="F666" s="86"/>
      <c r="G666" s="86"/>
      <c r="H666" s="59">
        <v>0</v>
      </c>
      <c r="I666" s="408"/>
    </row>
    <row r="667" spans="1:9" s="5" customFormat="1" ht="17.25" customHeight="1">
      <c r="A667" s="52"/>
      <c r="B667" s="67" t="s">
        <v>19</v>
      </c>
      <c r="C667" s="86"/>
      <c r="D667" s="86"/>
      <c r="E667" s="86"/>
      <c r="F667" s="86"/>
      <c r="G667" s="86"/>
      <c r="H667" s="59">
        <v>0</v>
      </c>
      <c r="I667" s="408"/>
    </row>
    <row r="668" spans="1:9" s="5" customFormat="1" ht="21" customHeight="1">
      <c r="A668" s="52"/>
      <c r="B668" s="212" t="s">
        <v>21</v>
      </c>
      <c r="C668" s="86">
        <f>C669+C670+C671</f>
        <v>6808.93</v>
      </c>
      <c r="D668" s="86">
        <f>D669+D670+D671</f>
        <v>2247.91</v>
      </c>
      <c r="E668" s="86">
        <f>E669+E670+E671</f>
        <v>363</v>
      </c>
      <c r="F668" s="86">
        <f>F669+F670+F671</f>
        <v>363</v>
      </c>
      <c r="G668" s="86">
        <f>G669+G670+G671</f>
        <v>363</v>
      </c>
      <c r="H668" s="55">
        <f t="shared" si="56"/>
        <v>5.3312341292978482</v>
      </c>
      <c r="I668" s="408"/>
    </row>
    <row r="669" spans="1:9" s="5" customFormat="1" ht="17.25" customHeight="1">
      <c r="A669" s="52"/>
      <c r="B669" s="67" t="s">
        <v>17</v>
      </c>
      <c r="C669" s="128">
        <v>4561.0200000000004</v>
      </c>
      <c r="D669" s="128"/>
      <c r="E669" s="128"/>
      <c r="F669" s="128"/>
      <c r="G669" s="128"/>
      <c r="H669" s="59">
        <f t="shared" si="56"/>
        <v>0</v>
      </c>
      <c r="I669" s="408"/>
    </row>
    <row r="670" spans="1:9" s="5" customFormat="1" ht="18.75" customHeight="1">
      <c r="A670" s="52"/>
      <c r="B670" s="67" t="s">
        <v>18</v>
      </c>
      <c r="C670" s="128">
        <v>2247.91</v>
      </c>
      <c r="D670" s="128">
        <v>2247.91</v>
      </c>
      <c r="E670" s="128">
        <v>363</v>
      </c>
      <c r="F670" s="128">
        <v>363</v>
      </c>
      <c r="G670" s="128">
        <v>363</v>
      </c>
      <c r="H670" s="59">
        <f t="shared" si="56"/>
        <v>16.148333340747627</v>
      </c>
      <c r="I670" s="408"/>
    </row>
    <row r="671" spans="1:9" s="5" customFormat="1" ht="54" customHeight="1">
      <c r="A671" s="52"/>
      <c r="B671" s="67" t="s">
        <v>19</v>
      </c>
      <c r="C671" s="86"/>
      <c r="D671" s="86"/>
      <c r="E671" s="86"/>
      <c r="F671" s="86"/>
      <c r="G671" s="86"/>
      <c r="H671" s="59">
        <v>0</v>
      </c>
      <c r="I671" s="409"/>
    </row>
    <row r="672" spans="1:9" s="5" customFormat="1" ht="63">
      <c r="A672" s="187" t="s">
        <v>202</v>
      </c>
      <c r="B672" s="188" t="s">
        <v>203</v>
      </c>
      <c r="C672" s="50">
        <f>C673+C674+C675</f>
        <v>193157.9</v>
      </c>
      <c r="D672" s="50">
        <f>D673+D674+D675</f>
        <v>21648.799999999999</v>
      </c>
      <c r="E672" s="50">
        <f>E673+E674+E675</f>
        <v>10520.3</v>
      </c>
      <c r="F672" s="50">
        <f>F673+F674+F675</f>
        <v>10520.3</v>
      </c>
      <c r="G672" s="50">
        <f>G673+G674+G675</f>
        <v>10520.3</v>
      </c>
      <c r="H672" s="50">
        <f>G672/C672*100</f>
        <v>5.4464766908316973</v>
      </c>
      <c r="I672" s="189"/>
    </row>
    <row r="673" spans="1:9" s="5" customFormat="1" ht="15.75">
      <c r="A673" s="126"/>
      <c r="B673" s="32" t="s">
        <v>17</v>
      </c>
      <c r="C673" s="307">
        <f t="shared" ref="C673:G675" si="57">C678+C692+C706+C720</f>
        <v>138224.4</v>
      </c>
      <c r="D673" s="307">
        <f t="shared" si="57"/>
        <v>15344.199999999999</v>
      </c>
      <c r="E673" s="307">
        <f t="shared" si="57"/>
        <v>4215.7</v>
      </c>
      <c r="F673" s="307">
        <f t="shared" si="57"/>
        <v>4215.7</v>
      </c>
      <c r="G673" s="307">
        <f t="shared" si="57"/>
        <v>4215.7</v>
      </c>
      <c r="H673" s="198">
        <f>G673/C673*100</f>
        <v>3.0498956768848338</v>
      </c>
      <c r="I673" s="308"/>
    </row>
    <row r="674" spans="1:9" s="5" customFormat="1" ht="15.75">
      <c r="A674" s="126"/>
      <c r="B674" s="32" t="s">
        <v>18</v>
      </c>
      <c r="C674" s="307">
        <f t="shared" si="57"/>
        <v>51079.1</v>
      </c>
      <c r="D674" s="307">
        <f t="shared" si="57"/>
        <v>6304.6</v>
      </c>
      <c r="E674" s="307">
        <f t="shared" si="57"/>
        <v>6304.6</v>
      </c>
      <c r="F674" s="307">
        <f t="shared" si="57"/>
        <v>6304.6</v>
      </c>
      <c r="G674" s="307">
        <f t="shared" si="57"/>
        <v>6304.6</v>
      </c>
      <c r="H674" s="198">
        <f>G674/C674*100</f>
        <v>12.342817316671596</v>
      </c>
      <c r="I674" s="308"/>
    </row>
    <row r="675" spans="1:9" s="5" customFormat="1" ht="15.75">
      <c r="A675" s="126"/>
      <c r="B675" s="32" t="s">
        <v>19</v>
      </c>
      <c r="C675" s="307">
        <f t="shared" si="57"/>
        <v>3854.4</v>
      </c>
      <c r="D675" s="307">
        <f t="shared" si="57"/>
        <v>0</v>
      </c>
      <c r="E675" s="307">
        <f t="shared" si="57"/>
        <v>0</v>
      </c>
      <c r="F675" s="307">
        <f t="shared" si="57"/>
        <v>0</v>
      </c>
      <c r="G675" s="307">
        <f t="shared" si="57"/>
        <v>0</v>
      </c>
      <c r="H675" s="198"/>
      <c r="I675" s="272"/>
    </row>
    <row r="676" spans="1:9" s="196" customFormat="1" ht="47.25">
      <c r="A676" s="245" t="s">
        <v>204</v>
      </c>
      <c r="B676" s="77" t="s">
        <v>205</v>
      </c>
      <c r="C676" s="195">
        <f>SUM(C678:C680)</f>
        <v>21638.799999999999</v>
      </c>
      <c r="D676" s="195">
        <f>SUM(D678:D680)</f>
        <v>3105.1</v>
      </c>
      <c r="E676" s="195">
        <f>SUM(E678:E680)</f>
        <v>3105.1</v>
      </c>
      <c r="F676" s="195">
        <f>SUM(F678:F680)</f>
        <v>3105.1</v>
      </c>
      <c r="G676" s="195">
        <f>SUM(G678:G680)</f>
        <v>3105.1</v>
      </c>
      <c r="H676" s="78">
        <f>G676/C676*100</f>
        <v>14.349686673937557</v>
      </c>
      <c r="I676" s="79"/>
    </row>
    <row r="677" spans="1:9" s="196" customFormat="1" ht="31.15" customHeight="1">
      <c r="A677" s="309"/>
      <c r="B677" s="64" t="s">
        <v>206</v>
      </c>
      <c r="C677" s="310"/>
      <c r="D677" s="310"/>
      <c r="E677" s="310"/>
      <c r="F677" s="310"/>
      <c r="G677" s="310"/>
      <c r="H677" s="34"/>
      <c r="I677" s="311"/>
    </row>
    <row r="678" spans="1:9" s="313" customFormat="1" ht="15.75">
      <c r="A678" s="312"/>
      <c r="B678" s="67" t="s">
        <v>17</v>
      </c>
      <c r="C678" s="68">
        <f t="shared" ref="C678:G680" si="58">C683+C687</f>
        <v>12763.8</v>
      </c>
      <c r="D678" s="68">
        <f t="shared" si="58"/>
        <v>2712.5</v>
      </c>
      <c r="E678" s="68">
        <f t="shared" si="58"/>
        <v>2712.5</v>
      </c>
      <c r="F678" s="68">
        <f t="shared" si="58"/>
        <v>2712.5</v>
      </c>
      <c r="G678" s="68">
        <f t="shared" si="58"/>
        <v>2712.5</v>
      </c>
      <c r="H678" s="198">
        <f>G678/C678*100</f>
        <v>21.251508171547659</v>
      </c>
      <c r="I678" s="406" t="s">
        <v>207</v>
      </c>
    </row>
    <row r="679" spans="1:9" s="315" customFormat="1" ht="15.75">
      <c r="A679" s="312"/>
      <c r="B679" s="314" t="s">
        <v>18</v>
      </c>
      <c r="C679" s="68">
        <f t="shared" si="58"/>
        <v>8875</v>
      </c>
      <c r="D679" s="68">
        <f t="shared" si="58"/>
        <v>392.6</v>
      </c>
      <c r="E679" s="68">
        <f t="shared" si="58"/>
        <v>392.6</v>
      </c>
      <c r="F679" s="68">
        <f t="shared" si="58"/>
        <v>392.6</v>
      </c>
      <c r="G679" s="68">
        <f t="shared" si="58"/>
        <v>392.6</v>
      </c>
      <c r="H679" s="198">
        <f>G679/C679*100</f>
        <v>4.4236619718309864</v>
      </c>
      <c r="I679" s="408"/>
    </row>
    <row r="680" spans="1:9" s="315" customFormat="1" ht="15.75">
      <c r="A680" s="312"/>
      <c r="B680" s="314" t="s">
        <v>19</v>
      </c>
      <c r="C680" s="68">
        <f t="shared" si="58"/>
        <v>0</v>
      </c>
      <c r="D680" s="68">
        <f t="shared" si="58"/>
        <v>0</v>
      </c>
      <c r="E680" s="68">
        <f t="shared" si="58"/>
        <v>0</v>
      </c>
      <c r="F680" s="68">
        <f t="shared" si="58"/>
        <v>0</v>
      </c>
      <c r="G680" s="68">
        <f t="shared" si="58"/>
        <v>0</v>
      </c>
      <c r="H680" s="198"/>
      <c r="I680" s="408"/>
    </row>
    <row r="681" spans="1:9" s="315" customFormat="1" ht="15.75">
      <c r="A681" s="312"/>
      <c r="B681" s="316" t="s">
        <v>29</v>
      </c>
      <c r="C681" s="68"/>
      <c r="D681" s="68"/>
      <c r="E681" s="68"/>
      <c r="F681" s="68"/>
      <c r="G681" s="68"/>
      <c r="H681" s="198"/>
      <c r="I681" s="408"/>
    </row>
    <row r="682" spans="1:9" s="315" customFormat="1" ht="15.75">
      <c r="A682" s="317"/>
      <c r="B682" s="316" t="s">
        <v>20</v>
      </c>
      <c r="C682" s="72">
        <f>SUM(C683:C685)</f>
        <v>0</v>
      </c>
      <c r="D682" s="72">
        <f>SUM(D683:D685)</f>
        <v>0</v>
      </c>
      <c r="E682" s="72">
        <f>SUM(E683:E685)</f>
        <v>0</v>
      </c>
      <c r="F682" s="72">
        <f>SUM(F683:F685)</f>
        <v>0</v>
      </c>
      <c r="G682" s="72">
        <f>SUM(G683:G685)</f>
        <v>0</v>
      </c>
      <c r="H682" s="198"/>
      <c r="I682" s="408"/>
    </row>
    <row r="683" spans="1:9" s="313" customFormat="1" ht="15.75">
      <c r="A683" s="312"/>
      <c r="B683" s="67" t="s">
        <v>17</v>
      </c>
      <c r="C683" s="68"/>
      <c r="D683" s="68"/>
      <c r="E683" s="68"/>
      <c r="F683" s="68"/>
      <c r="G683" s="68"/>
      <c r="H683" s="198"/>
      <c r="I683" s="408"/>
    </row>
    <row r="684" spans="1:9" s="315" customFormat="1" ht="15.75">
      <c r="A684" s="312"/>
      <c r="B684" s="314" t="s">
        <v>18</v>
      </c>
      <c r="C684" s="68"/>
      <c r="D684" s="68"/>
      <c r="E684" s="318"/>
      <c r="F684" s="318"/>
      <c r="G684" s="318"/>
      <c r="H684" s="214"/>
      <c r="I684" s="408"/>
    </row>
    <row r="685" spans="1:9" s="315" customFormat="1" ht="15.75">
      <c r="A685" s="312"/>
      <c r="B685" s="314" t="s">
        <v>19</v>
      </c>
      <c r="C685" s="68"/>
      <c r="D685" s="68"/>
      <c r="E685" s="68"/>
      <c r="F685" s="68"/>
      <c r="G685" s="68"/>
      <c r="H685" s="247"/>
      <c r="I685" s="408"/>
    </row>
    <row r="686" spans="1:9" s="315" customFormat="1" ht="15.75">
      <c r="A686" s="317"/>
      <c r="B686" s="316" t="s">
        <v>21</v>
      </c>
      <c r="C686" s="72">
        <f>C687+C688+C689</f>
        <v>21638.799999999999</v>
      </c>
      <c r="D686" s="72">
        <f>D687+D688+D689</f>
        <v>3105.1</v>
      </c>
      <c r="E686" s="72">
        <f>E687+E688+E689</f>
        <v>3105.1</v>
      </c>
      <c r="F686" s="72">
        <f>F687+F688+F689</f>
        <v>3105.1</v>
      </c>
      <c r="G686" s="72">
        <f>G687+G688+G689</f>
        <v>3105.1</v>
      </c>
      <c r="H686" s="208">
        <f>G686/C686*100</f>
        <v>14.349686673937557</v>
      </c>
      <c r="I686" s="408"/>
    </row>
    <row r="687" spans="1:9" s="319" customFormat="1" ht="15.75">
      <c r="A687" s="312"/>
      <c r="B687" s="67" t="s">
        <v>17</v>
      </c>
      <c r="C687" s="128" t="s">
        <v>208</v>
      </c>
      <c r="D687" s="128" t="s">
        <v>209</v>
      </c>
      <c r="E687" s="128" t="s">
        <v>209</v>
      </c>
      <c r="F687" s="128" t="s">
        <v>209</v>
      </c>
      <c r="G687" s="128" t="s">
        <v>209</v>
      </c>
      <c r="H687" s="247">
        <f>G687/C687*100</f>
        <v>21.251508171547659</v>
      </c>
      <c r="I687" s="408"/>
    </row>
    <row r="688" spans="1:9" s="320" customFormat="1" ht="15.75">
      <c r="A688" s="312"/>
      <c r="B688" s="314" t="s">
        <v>18</v>
      </c>
      <c r="C688" s="128" t="s">
        <v>210</v>
      </c>
      <c r="D688" s="128" t="s">
        <v>211</v>
      </c>
      <c r="E688" s="128" t="s">
        <v>211</v>
      </c>
      <c r="F688" s="128" t="s">
        <v>211</v>
      </c>
      <c r="G688" s="128" t="s">
        <v>211</v>
      </c>
      <c r="H688" s="247">
        <f>G688/C688*100</f>
        <v>4.4236619718309864</v>
      </c>
      <c r="I688" s="408"/>
    </row>
    <row r="689" spans="1:9" s="320" customFormat="1" ht="15.75">
      <c r="A689" s="312"/>
      <c r="B689" s="314" t="s">
        <v>19</v>
      </c>
      <c r="C689" s="68"/>
      <c r="D689" s="68"/>
      <c r="E689" s="68"/>
      <c r="F689" s="68"/>
      <c r="G689" s="68"/>
      <c r="H689" s="247"/>
      <c r="I689" s="409"/>
    </row>
    <row r="690" spans="1:9" s="196" customFormat="1" ht="49.9" customHeight="1">
      <c r="A690" s="245" t="s">
        <v>212</v>
      </c>
      <c r="B690" s="77" t="s">
        <v>213</v>
      </c>
      <c r="C690" s="78">
        <f>SUM(C692:C694)</f>
        <v>157907.1</v>
      </c>
      <c r="D690" s="78">
        <f>SUM(D692:D694)</f>
        <v>18502</v>
      </c>
      <c r="E690" s="78">
        <f>SUM(E692:E694)</f>
        <v>7373.5</v>
      </c>
      <c r="F690" s="78">
        <f>SUM(F692:F694)</f>
        <v>7373.5</v>
      </c>
      <c r="G690" s="78">
        <f>SUM(G692:G694)</f>
        <v>7373.5</v>
      </c>
      <c r="H690" s="78">
        <f>G690/C690*100</f>
        <v>4.6695177100966321</v>
      </c>
      <c r="I690" s="79"/>
    </row>
    <row r="691" spans="1:9" s="196" customFormat="1" ht="31.5">
      <c r="A691" s="317"/>
      <c r="B691" s="64" t="s">
        <v>214</v>
      </c>
      <c r="C691" s="72"/>
      <c r="D691" s="72"/>
      <c r="E691" s="72"/>
      <c r="F691" s="72"/>
      <c r="G691" s="72"/>
      <c r="H691" s="205"/>
      <c r="I691" s="321"/>
    </row>
    <row r="692" spans="1:9" s="313" customFormat="1" ht="15.6" customHeight="1">
      <c r="A692" s="312"/>
      <c r="B692" s="67" t="s">
        <v>17</v>
      </c>
      <c r="C692" s="68">
        <f t="shared" ref="C692:G694" si="59">C697+C701</f>
        <v>121485.7</v>
      </c>
      <c r="D692" s="68">
        <f t="shared" si="59"/>
        <v>12603.9</v>
      </c>
      <c r="E692" s="68">
        <f t="shared" si="59"/>
        <v>1475.4</v>
      </c>
      <c r="F692" s="68">
        <f t="shared" si="59"/>
        <v>1475.4</v>
      </c>
      <c r="G692" s="68">
        <f t="shared" si="59"/>
        <v>1475.4</v>
      </c>
      <c r="H692" s="205">
        <f>G692/C692*100</f>
        <v>1.2144639245606685</v>
      </c>
      <c r="I692" s="406" t="s">
        <v>215</v>
      </c>
    </row>
    <row r="693" spans="1:9" s="315" customFormat="1" ht="15.75">
      <c r="A693" s="312"/>
      <c r="B693" s="314" t="s">
        <v>18</v>
      </c>
      <c r="C693" s="68">
        <f t="shared" si="59"/>
        <v>36421.4</v>
      </c>
      <c r="D693" s="68">
        <f t="shared" si="59"/>
        <v>5898.1</v>
      </c>
      <c r="E693" s="68">
        <f t="shared" si="59"/>
        <v>5898.1</v>
      </c>
      <c r="F693" s="68">
        <f t="shared" si="59"/>
        <v>5898.1</v>
      </c>
      <c r="G693" s="68">
        <f t="shared" si="59"/>
        <v>5898.1</v>
      </c>
      <c r="H693" s="205">
        <f>G693/C693*100</f>
        <v>16.194050750383017</v>
      </c>
      <c r="I693" s="407"/>
    </row>
    <row r="694" spans="1:9" s="315" customFormat="1" ht="15.75">
      <c r="A694" s="312"/>
      <c r="B694" s="314" t="s">
        <v>19</v>
      </c>
      <c r="C694" s="68">
        <f t="shared" si="59"/>
        <v>0</v>
      </c>
      <c r="D694" s="68">
        <f t="shared" si="59"/>
        <v>0</v>
      </c>
      <c r="E694" s="68">
        <f t="shared" si="59"/>
        <v>0</v>
      </c>
      <c r="F694" s="68">
        <f t="shared" si="59"/>
        <v>0</v>
      </c>
      <c r="G694" s="68">
        <f t="shared" si="59"/>
        <v>0</v>
      </c>
      <c r="H694" s="205"/>
      <c r="I694" s="407"/>
    </row>
    <row r="695" spans="1:9" s="315" customFormat="1" ht="15.75">
      <c r="A695" s="312"/>
      <c r="B695" s="316" t="s">
        <v>29</v>
      </c>
      <c r="C695" s="68"/>
      <c r="D695" s="68"/>
      <c r="E695" s="68"/>
      <c r="F695" s="68"/>
      <c r="G695" s="68"/>
      <c r="H695" s="205"/>
      <c r="I695" s="407"/>
    </row>
    <row r="696" spans="1:9" s="315" customFormat="1" ht="15.75">
      <c r="A696" s="317"/>
      <c r="B696" s="316" t="s">
        <v>20</v>
      </c>
      <c r="C696" s="72">
        <f>SUM(C697:C699)</f>
        <v>0</v>
      </c>
      <c r="D696" s="72">
        <f>SUM(D697:D699)</f>
        <v>0</v>
      </c>
      <c r="E696" s="72">
        <f>SUM(E697:E699)</f>
        <v>0</v>
      </c>
      <c r="F696" s="72">
        <f>SUM(F697:F699)</f>
        <v>0</v>
      </c>
      <c r="G696" s="72">
        <f>SUM(G697:G699)</f>
        <v>0</v>
      </c>
      <c r="H696" s="205">
        <v>0</v>
      </c>
      <c r="I696" s="407"/>
    </row>
    <row r="697" spans="1:9" s="313" customFormat="1" ht="15.75">
      <c r="A697" s="312"/>
      <c r="B697" s="67" t="s">
        <v>17</v>
      </c>
      <c r="C697" s="68"/>
      <c r="D697" s="68"/>
      <c r="E697" s="68"/>
      <c r="F697" s="68"/>
      <c r="G697" s="68"/>
      <c r="H697" s="205">
        <v>0</v>
      </c>
      <c r="I697" s="407"/>
    </row>
    <row r="698" spans="1:9" s="315" customFormat="1" ht="15.75">
      <c r="A698" s="312"/>
      <c r="B698" s="314" t="s">
        <v>18</v>
      </c>
      <c r="C698" s="68"/>
      <c r="D698" s="68"/>
      <c r="E698" s="68"/>
      <c r="F698" s="68"/>
      <c r="G698" s="68"/>
      <c r="H698" s="205">
        <v>0</v>
      </c>
      <c r="I698" s="407"/>
    </row>
    <row r="699" spans="1:9" s="315" customFormat="1" ht="15.75">
      <c r="A699" s="312"/>
      <c r="B699" s="314" t="s">
        <v>19</v>
      </c>
      <c r="C699" s="68"/>
      <c r="D699" s="68"/>
      <c r="E699" s="68"/>
      <c r="F699" s="68"/>
      <c r="G699" s="68"/>
      <c r="H699" s="205"/>
      <c r="I699" s="407"/>
    </row>
    <row r="700" spans="1:9" s="320" customFormat="1" ht="15.75">
      <c r="A700" s="317"/>
      <c r="B700" s="316" t="s">
        <v>21</v>
      </c>
      <c r="C700" s="72">
        <f>C701+C702+C703</f>
        <v>157907.1</v>
      </c>
      <c r="D700" s="72">
        <f>SUM(D701:D703)</f>
        <v>0</v>
      </c>
      <c r="E700" s="72">
        <f>SUM(E701:E703)</f>
        <v>0</v>
      </c>
      <c r="F700" s="72">
        <f>SUM(F701:F703)</f>
        <v>0</v>
      </c>
      <c r="G700" s="72">
        <f>SUM(G701:G703)</f>
        <v>0</v>
      </c>
      <c r="H700" s="205">
        <f>G700/C700*100</f>
        <v>0</v>
      </c>
      <c r="I700" s="408"/>
    </row>
    <row r="701" spans="1:9" s="319" customFormat="1" ht="15.75">
      <c r="A701" s="312"/>
      <c r="B701" s="67" t="s">
        <v>17</v>
      </c>
      <c r="C701" s="128">
        <v>121485.7</v>
      </c>
      <c r="D701" s="128" t="s">
        <v>216</v>
      </c>
      <c r="E701" s="128" t="s">
        <v>217</v>
      </c>
      <c r="F701" s="128" t="s">
        <v>217</v>
      </c>
      <c r="G701" s="128" t="s">
        <v>217</v>
      </c>
      <c r="H701" s="205">
        <f>G701/C701*100</f>
        <v>1.2144639245606685</v>
      </c>
      <c r="I701" s="408"/>
    </row>
    <row r="702" spans="1:9" s="320" customFormat="1" ht="15.75">
      <c r="A702" s="312"/>
      <c r="B702" s="314" t="s">
        <v>18</v>
      </c>
      <c r="C702" s="128" t="s">
        <v>218</v>
      </c>
      <c r="D702" s="128" t="s">
        <v>219</v>
      </c>
      <c r="E702" s="128" t="s">
        <v>219</v>
      </c>
      <c r="F702" s="128" t="s">
        <v>219</v>
      </c>
      <c r="G702" s="128" t="s">
        <v>219</v>
      </c>
      <c r="H702" s="205">
        <f>G702/C702*100</f>
        <v>16.194050750383017</v>
      </c>
      <c r="I702" s="408"/>
    </row>
    <row r="703" spans="1:9" s="320" customFormat="1" ht="15.75">
      <c r="A703" s="312"/>
      <c r="B703" s="314" t="s">
        <v>19</v>
      </c>
      <c r="C703" s="68"/>
      <c r="D703" s="68"/>
      <c r="E703" s="68"/>
      <c r="F703" s="68"/>
      <c r="G703" s="68"/>
      <c r="H703" s="205"/>
      <c r="I703" s="409"/>
    </row>
    <row r="704" spans="1:9" s="200" customFormat="1" ht="31.5">
      <c r="A704" s="245" t="s">
        <v>220</v>
      </c>
      <c r="B704" s="77" t="s">
        <v>221</v>
      </c>
      <c r="C704" s="195">
        <f>SUM(C706:C708)</f>
        <v>2875.9</v>
      </c>
      <c r="D704" s="195">
        <f>SUM(D706:D708)</f>
        <v>41.7</v>
      </c>
      <c r="E704" s="195">
        <f>SUM(E706:E708)</f>
        <v>41.7</v>
      </c>
      <c r="F704" s="195">
        <f>SUM(F706:F708)</f>
        <v>41.7</v>
      </c>
      <c r="G704" s="195">
        <f>SUM(G706:G708)</f>
        <v>41.7</v>
      </c>
      <c r="H704" s="195">
        <f>G704/C704*100</f>
        <v>1.4499808755520012</v>
      </c>
      <c r="I704" s="79"/>
    </row>
    <row r="705" spans="1:9" s="200" customFormat="1" ht="36.75" customHeight="1">
      <c r="A705" s="317"/>
      <c r="B705" s="64" t="s">
        <v>206</v>
      </c>
      <c r="C705" s="72"/>
      <c r="D705" s="72"/>
      <c r="E705" s="72"/>
      <c r="F705" s="72"/>
      <c r="G705" s="72"/>
      <c r="H705" s="197"/>
      <c r="I705" s="321"/>
    </row>
    <row r="706" spans="1:9" s="319" customFormat="1" ht="15.6" customHeight="1">
      <c r="A706" s="312"/>
      <c r="B706" s="67" t="s">
        <v>17</v>
      </c>
      <c r="C706" s="68">
        <f t="shared" ref="C706:G708" si="60">C711+C715</f>
        <v>677.9</v>
      </c>
      <c r="D706" s="68">
        <f t="shared" si="60"/>
        <v>27.8</v>
      </c>
      <c r="E706" s="68">
        <f t="shared" si="60"/>
        <v>27.8</v>
      </c>
      <c r="F706" s="68">
        <f t="shared" si="60"/>
        <v>27.8</v>
      </c>
      <c r="G706" s="68">
        <f t="shared" si="60"/>
        <v>27.8</v>
      </c>
      <c r="H706" s="197">
        <f>G706/C706*100</f>
        <v>4.1008998377341799</v>
      </c>
      <c r="I706" s="406" t="s">
        <v>222</v>
      </c>
    </row>
    <row r="707" spans="1:9" s="320" customFormat="1" ht="15.75">
      <c r="A707" s="312"/>
      <c r="B707" s="314" t="s">
        <v>18</v>
      </c>
      <c r="C707" s="68">
        <f t="shared" si="60"/>
        <v>1630</v>
      </c>
      <c r="D707" s="68">
        <f t="shared" si="60"/>
        <v>13.9</v>
      </c>
      <c r="E707" s="68">
        <f t="shared" si="60"/>
        <v>13.9</v>
      </c>
      <c r="F707" s="68">
        <f t="shared" si="60"/>
        <v>13.9</v>
      </c>
      <c r="G707" s="68">
        <f t="shared" si="60"/>
        <v>13.9</v>
      </c>
      <c r="H707" s="197">
        <f>G707/C707*100</f>
        <v>0.85276073619631898</v>
      </c>
      <c r="I707" s="407"/>
    </row>
    <row r="708" spans="1:9" s="320" customFormat="1" ht="15.75">
      <c r="A708" s="312"/>
      <c r="B708" s="314" t="s">
        <v>19</v>
      </c>
      <c r="C708" s="68">
        <f t="shared" si="60"/>
        <v>568</v>
      </c>
      <c r="D708" s="68">
        <f t="shared" si="60"/>
        <v>0</v>
      </c>
      <c r="E708" s="68">
        <f t="shared" si="60"/>
        <v>0</v>
      </c>
      <c r="F708" s="68">
        <f t="shared" si="60"/>
        <v>0</v>
      </c>
      <c r="G708" s="68">
        <f t="shared" si="60"/>
        <v>0</v>
      </c>
      <c r="H708" s="197">
        <f>G708/C708*100</f>
        <v>0</v>
      </c>
      <c r="I708" s="407"/>
    </row>
    <row r="709" spans="1:9" s="320" customFormat="1" ht="31.5">
      <c r="A709" s="312"/>
      <c r="B709" s="316" t="s">
        <v>223</v>
      </c>
      <c r="C709" s="68"/>
      <c r="D709" s="68"/>
      <c r="E709" s="68"/>
      <c r="F709" s="68"/>
      <c r="G709" s="68"/>
      <c r="H709" s="197"/>
      <c r="I709" s="407"/>
    </row>
    <row r="710" spans="1:9" s="320" customFormat="1" ht="15.75">
      <c r="A710" s="317"/>
      <c r="B710" s="316" t="s">
        <v>20</v>
      </c>
      <c r="C710" s="72">
        <f>SUM(C711:C713)</f>
        <v>0</v>
      </c>
      <c r="D710" s="72">
        <f>SUM(D711:D713)</f>
        <v>0</v>
      </c>
      <c r="E710" s="72">
        <f>SUM(E711:E713)</f>
        <v>0</v>
      </c>
      <c r="F710" s="72">
        <f>SUM(F711:F713)</f>
        <v>0</v>
      </c>
      <c r="G710" s="72">
        <f>SUM(G711:G713)</f>
        <v>0</v>
      </c>
      <c r="H710" s="197"/>
      <c r="I710" s="407"/>
    </row>
    <row r="711" spans="1:9" s="319" customFormat="1" ht="15.75">
      <c r="A711" s="312"/>
      <c r="B711" s="67" t="s">
        <v>17</v>
      </c>
      <c r="C711" s="68"/>
      <c r="D711" s="68"/>
      <c r="E711" s="68"/>
      <c r="F711" s="68"/>
      <c r="G711" s="68"/>
      <c r="H711" s="197"/>
      <c r="I711" s="407"/>
    </row>
    <row r="712" spans="1:9" s="320" customFormat="1" ht="15.75">
      <c r="A712" s="312"/>
      <c r="B712" s="314" t="s">
        <v>18</v>
      </c>
      <c r="C712" s="68"/>
      <c r="D712" s="68"/>
      <c r="E712" s="68"/>
      <c r="F712" s="68"/>
      <c r="G712" s="68"/>
      <c r="H712" s="197"/>
      <c r="I712" s="407"/>
    </row>
    <row r="713" spans="1:9" s="320" customFormat="1" ht="15.75">
      <c r="A713" s="312"/>
      <c r="B713" s="314" t="s">
        <v>19</v>
      </c>
      <c r="C713" s="68"/>
      <c r="D713" s="68"/>
      <c r="E713" s="68"/>
      <c r="F713" s="68"/>
      <c r="G713" s="68"/>
      <c r="H713" s="197"/>
      <c r="I713" s="407"/>
    </row>
    <row r="714" spans="1:9" s="320" customFormat="1" ht="15.75">
      <c r="A714" s="317"/>
      <c r="B714" s="316" t="s">
        <v>21</v>
      </c>
      <c r="C714" s="72">
        <f>C715+C716+C717</f>
        <v>2875.9</v>
      </c>
      <c r="D714" s="72">
        <f>D715+D716+D717</f>
        <v>41.7</v>
      </c>
      <c r="E714" s="72">
        <f>E715+E716+E717</f>
        <v>41.7</v>
      </c>
      <c r="F714" s="72">
        <f>F715+F716+F717</f>
        <v>41.7</v>
      </c>
      <c r="G714" s="72">
        <f>G715+G716+G717</f>
        <v>41.7</v>
      </c>
      <c r="H714" s="197">
        <f>G714/C714*100</f>
        <v>1.4499808755520012</v>
      </c>
      <c r="I714" s="395"/>
    </row>
    <row r="715" spans="1:9" s="319" customFormat="1" ht="15.75">
      <c r="A715" s="312"/>
      <c r="B715" s="67" t="s">
        <v>17</v>
      </c>
      <c r="C715" s="128" t="s">
        <v>224</v>
      </c>
      <c r="D715" s="128" t="s">
        <v>225</v>
      </c>
      <c r="E715" s="128" t="s">
        <v>225</v>
      </c>
      <c r="F715" s="128" t="s">
        <v>225</v>
      </c>
      <c r="G715" s="128" t="s">
        <v>225</v>
      </c>
      <c r="H715" s="197">
        <f>G715/C715*100</f>
        <v>4.1008998377341799</v>
      </c>
      <c r="I715" s="395"/>
    </row>
    <row r="716" spans="1:9" s="320" customFormat="1" ht="15.75">
      <c r="A716" s="312"/>
      <c r="B716" s="314" t="s">
        <v>18</v>
      </c>
      <c r="C716" s="128" t="s">
        <v>226</v>
      </c>
      <c r="D716" s="128" t="s">
        <v>227</v>
      </c>
      <c r="E716" s="128" t="s">
        <v>227</v>
      </c>
      <c r="F716" s="128" t="s">
        <v>227</v>
      </c>
      <c r="G716" s="128" t="s">
        <v>227</v>
      </c>
      <c r="H716" s="197">
        <f>G716/C716*100</f>
        <v>0.85276073619631898</v>
      </c>
      <c r="I716" s="395"/>
    </row>
    <row r="717" spans="1:9" s="320" customFormat="1" ht="15.75">
      <c r="A717" s="312"/>
      <c r="B717" s="314" t="s">
        <v>19</v>
      </c>
      <c r="C717" s="128" t="s">
        <v>228</v>
      </c>
      <c r="D717" s="128" t="s">
        <v>229</v>
      </c>
      <c r="E717" s="128" t="s">
        <v>229</v>
      </c>
      <c r="F717" s="128" t="s">
        <v>229</v>
      </c>
      <c r="G717" s="128" t="s">
        <v>229</v>
      </c>
      <c r="H717" s="197">
        <f>G717/C717*100</f>
        <v>0</v>
      </c>
      <c r="I717" s="396"/>
    </row>
    <row r="718" spans="1:9" s="200" customFormat="1" ht="47.25">
      <c r="A718" s="241" t="s">
        <v>230</v>
      </c>
      <c r="B718" s="74" t="s">
        <v>231</v>
      </c>
      <c r="C718" s="62">
        <f>C720+C721+C722</f>
        <v>10736.1</v>
      </c>
      <c r="D718" s="62">
        <f>D720+D721+D722</f>
        <v>0</v>
      </c>
      <c r="E718" s="62">
        <f>E720+E721+E722</f>
        <v>0</v>
      </c>
      <c r="F718" s="62">
        <f>F720+F721+F722</f>
        <v>0</v>
      </c>
      <c r="G718" s="62">
        <f>G720+G721+G722</f>
        <v>0</v>
      </c>
      <c r="H718" s="62">
        <f>G718/C718*100</f>
        <v>0</v>
      </c>
      <c r="I718" s="75"/>
    </row>
    <row r="719" spans="1:9" s="200" customFormat="1" ht="31.5">
      <c r="A719" s="317"/>
      <c r="B719" s="64" t="s">
        <v>206</v>
      </c>
      <c r="C719" s="322"/>
      <c r="D719" s="322"/>
      <c r="E719" s="322"/>
      <c r="F719" s="322"/>
      <c r="G719" s="322"/>
      <c r="H719" s="55"/>
      <c r="I719" s="321"/>
    </row>
    <row r="720" spans="1:9" s="319" customFormat="1" ht="15.75">
      <c r="A720" s="312"/>
      <c r="B720" s="67" t="s">
        <v>17</v>
      </c>
      <c r="C720" s="68">
        <f t="shared" ref="C720:G722" si="61">C725+C729</f>
        <v>3297</v>
      </c>
      <c r="D720" s="68">
        <f t="shared" si="61"/>
        <v>0</v>
      </c>
      <c r="E720" s="68">
        <f t="shared" si="61"/>
        <v>0</v>
      </c>
      <c r="F720" s="68">
        <f t="shared" si="61"/>
        <v>0</v>
      </c>
      <c r="G720" s="68">
        <f t="shared" si="61"/>
        <v>0</v>
      </c>
      <c r="H720" s="55">
        <v>0</v>
      </c>
      <c r="I720" s="406" t="s">
        <v>232</v>
      </c>
    </row>
    <row r="721" spans="1:9" s="320" customFormat="1" ht="15.75">
      <c r="A721" s="312"/>
      <c r="B721" s="314" t="s">
        <v>18</v>
      </c>
      <c r="C721" s="68">
        <f t="shared" si="61"/>
        <v>4152.7</v>
      </c>
      <c r="D721" s="68">
        <f t="shared" si="61"/>
        <v>0</v>
      </c>
      <c r="E721" s="68">
        <f t="shared" si="61"/>
        <v>0</v>
      </c>
      <c r="F721" s="68">
        <f t="shared" si="61"/>
        <v>0</v>
      </c>
      <c r="G721" s="68">
        <f t="shared" si="61"/>
        <v>0</v>
      </c>
      <c r="H721" s="59">
        <v>0</v>
      </c>
      <c r="I721" s="408"/>
    </row>
    <row r="722" spans="1:9" s="320" customFormat="1" ht="15.75">
      <c r="A722" s="312"/>
      <c r="B722" s="314" t="s">
        <v>19</v>
      </c>
      <c r="C722" s="68">
        <f t="shared" si="61"/>
        <v>3286.4</v>
      </c>
      <c r="D722" s="68">
        <f t="shared" si="61"/>
        <v>0</v>
      </c>
      <c r="E722" s="68">
        <f t="shared" si="61"/>
        <v>0</v>
      </c>
      <c r="F722" s="68">
        <f t="shared" si="61"/>
        <v>0</v>
      </c>
      <c r="G722" s="68">
        <f t="shared" si="61"/>
        <v>0</v>
      </c>
      <c r="H722" s="55">
        <v>0</v>
      </c>
      <c r="I722" s="408"/>
    </row>
    <row r="723" spans="1:9" s="320" customFormat="1" ht="21" customHeight="1">
      <c r="A723" s="312"/>
      <c r="B723" s="316" t="s">
        <v>223</v>
      </c>
      <c r="C723" s="68"/>
      <c r="D723" s="68"/>
      <c r="E723" s="68"/>
      <c r="F723" s="68"/>
      <c r="G723" s="68"/>
      <c r="H723" s="55"/>
      <c r="I723" s="408"/>
    </row>
    <row r="724" spans="1:9" s="320" customFormat="1" ht="15.75" customHeight="1">
      <c r="A724" s="317"/>
      <c r="B724" s="316" t="s">
        <v>20</v>
      </c>
      <c r="C724" s="72">
        <f>SUM(C725:C727)</f>
        <v>0</v>
      </c>
      <c r="D724" s="72">
        <f>SUM(D725:D727)</f>
        <v>0</v>
      </c>
      <c r="E724" s="72">
        <f>SUM(E725:E727)</f>
        <v>0</v>
      </c>
      <c r="F724" s="72">
        <f>SUM(F725:F727)</f>
        <v>0</v>
      </c>
      <c r="G724" s="72">
        <f>SUM(G725:G727)</f>
        <v>0</v>
      </c>
      <c r="H724" s="55">
        <v>0</v>
      </c>
      <c r="I724" s="408"/>
    </row>
    <row r="725" spans="1:9" s="319" customFormat="1" ht="15.75">
      <c r="A725" s="312"/>
      <c r="B725" s="67" t="s">
        <v>17</v>
      </c>
      <c r="C725" s="68">
        <v>0</v>
      </c>
      <c r="D725" s="68">
        <v>0</v>
      </c>
      <c r="E725" s="68">
        <v>0</v>
      </c>
      <c r="F725" s="68">
        <v>0</v>
      </c>
      <c r="G725" s="68">
        <v>0</v>
      </c>
      <c r="H725" s="55"/>
      <c r="I725" s="408"/>
    </row>
    <row r="726" spans="1:9" s="320" customFormat="1" ht="15.75">
      <c r="A726" s="312"/>
      <c r="B726" s="314" t="s">
        <v>18</v>
      </c>
      <c r="C726" s="68">
        <v>0</v>
      </c>
      <c r="D726" s="68">
        <v>0</v>
      </c>
      <c r="E726" s="68">
        <v>0</v>
      </c>
      <c r="F726" s="68">
        <v>0</v>
      </c>
      <c r="G726" s="68">
        <v>0</v>
      </c>
      <c r="H726" s="59">
        <v>0</v>
      </c>
      <c r="I726" s="408"/>
    </row>
    <row r="727" spans="1:9" s="320" customFormat="1" ht="15.75">
      <c r="A727" s="312"/>
      <c r="B727" s="314" t="s">
        <v>19</v>
      </c>
      <c r="C727" s="68">
        <v>0</v>
      </c>
      <c r="D727" s="68">
        <v>0</v>
      </c>
      <c r="E727" s="68">
        <v>0</v>
      </c>
      <c r="F727" s="68">
        <v>0</v>
      </c>
      <c r="G727" s="68">
        <v>0</v>
      </c>
      <c r="H727" s="55"/>
      <c r="I727" s="408"/>
    </row>
    <row r="728" spans="1:9" s="320" customFormat="1" ht="24.75" customHeight="1">
      <c r="A728" s="317"/>
      <c r="B728" s="316" t="s">
        <v>21</v>
      </c>
      <c r="C728" s="72">
        <f>SUM(C729:C731)</f>
        <v>10736.1</v>
      </c>
      <c r="D728" s="72">
        <f>SUM(D729:D731)</f>
        <v>0</v>
      </c>
      <c r="E728" s="72">
        <f>SUM(E729:E731)</f>
        <v>0</v>
      </c>
      <c r="F728" s="72">
        <f>SUM(F729:F731)</f>
        <v>0</v>
      </c>
      <c r="G728" s="72">
        <f>SUM(G729:G731)</f>
        <v>0</v>
      </c>
      <c r="H728" s="55">
        <v>0</v>
      </c>
      <c r="I728" s="408"/>
    </row>
    <row r="729" spans="1:9" s="319" customFormat="1" ht="20.25" customHeight="1">
      <c r="A729" s="312"/>
      <c r="B729" s="67" t="s">
        <v>17</v>
      </c>
      <c r="C729" s="128">
        <v>3297</v>
      </c>
      <c r="D729" s="128">
        <v>0</v>
      </c>
      <c r="E729" s="128">
        <v>0</v>
      </c>
      <c r="F729" s="128">
        <v>0</v>
      </c>
      <c r="G729" s="128">
        <v>0</v>
      </c>
      <c r="H729" s="55">
        <v>0</v>
      </c>
      <c r="I729" s="408"/>
    </row>
    <row r="730" spans="1:9" s="320" customFormat="1" ht="20.25" customHeight="1">
      <c r="A730" s="312"/>
      <c r="B730" s="314" t="s">
        <v>18</v>
      </c>
      <c r="C730" s="128">
        <v>4152.7</v>
      </c>
      <c r="D730" s="128">
        <v>0</v>
      </c>
      <c r="E730" s="128">
        <v>0</v>
      </c>
      <c r="F730" s="128">
        <v>0</v>
      </c>
      <c r="G730" s="128">
        <v>0</v>
      </c>
      <c r="H730" s="55">
        <v>0</v>
      </c>
      <c r="I730" s="408"/>
    </row>
    <row r="731" spans="1:9" s="320" customFormat="1" ht="18.75" customHeight="1">
      <c r="A731" s="312"/>
      <c r="B731" s="314" t="s">
        <v>19</v>
      </c>
      <c r="C731" s="128">
        <v>3286.4</v>
      </c>
      <c r="D731" s="128">
        <v>0</v>
      </c>
      <c r="E731" s="128">
        <v>0</v>
      </c>
      <c r="F731" s="128">
        <v>0</v>
      </c>
      <c r="G731" s="128">
        <v>0</v>
      </c>
      <c r="H731" s="55">
        <v>0</v>
      </c>
      <c r="I731" s="409"/>
    </row>
    <row r="732" spans="1:9" s="5" customFormat="1" ht="15.75">
      <c r="A732" s="187" t="s">
        <v>233</v>
      </c>
      <c r="B732" s="188" t="s">
        <v>234</v>
      </c>
      <c r="C732" s="50">
        <f>C736+C750</f>
        <v>354316.5</v>
      </c>
      <c r="D732" s="50">
        <f>D736+D750</f>
        <v>354316.5</v>
      </c>
      <c r="E732" s="50">
        <f>E736+E750</f>
        <v>90441.33</v>
      </c>
      <c r="F732" s="50">
        <f>F736+F750</f>
        <v>37555.03</v>
      </c>
      <c r="G732" s="50">
        <f>G736+G750</f>
        <v>37555.03</v>
      </c>
      <c r="H732" s="50">
        <f>G732/C732*100</f>
        <v>10.599289053713276</v>
      </c>
      <c r="I732" s="189"/>
    </row>
    <row r="733" spans="1:9" s="5" customFormat="1" ht="15.75">
      <c r="A733" s="190"/>
      <c r="B733" s="67" t="s">
        <v>17</v>
      </c>
      <c r="C733" s="243">
        <f>C738+C752</f>
        <v>206713.4</v>
      </c>
      <c r="D733" s="243">
        <f>D738+D752</f>
        <v>206713.4</v>
      </c>
      <c r="E733" s="243">
        <f>E738+E752</f>
        <v>60158.5</v>
      </c>
      <c r="F733" s="243">
        <f>F738+F752</f>
        <v>7272.2</v>
      </c>
      <c r="G733" s="243">
        <f>G738+G752</f>
        <v>7272.2</v>
      </c>
      <c r="H733" s="59">
        <f>G733/C733*100</f>
        <v>3.5180109272064608</v>
      </c>
      <c r="I733" s="82"/>
    </row>
    <row r="734" spans="1:9" s="5" customFormat="1" ht="15.75">
      <c r="A734" s="190"/>
      <c r="B734" s="67" t="s">
        <v>18</v>
      </c>
      <c r="C734" s="243">
        <f t="shared" ref="C734:G735" si="62">C739+C753</f>
        <v>147603.1</v>
      </c>
      <c r="D734" s="243">
        <f t="shared" si="62"/>
        <v>147603.1</v>
      </c>
      <c r="E734" s="243">
        <f t="shared" si="62"/>
        <v>30282.83</v>
      </c>
      <c r="F734" s="243">
        <f t="shared" si="62"/>
        <v>30282.83</v>
      </c>
      <c r="G734" s="243">
        <f t="shared" si="62"/>
        <v>30282.83</v>
      </c>
      <c r="H734" s="59">
        <f>G734/C734*100</f>
        <v>20.516391593401494</v>
      </c>
      <c r="I734" s="82"/>
    </row>
    <row r="735" spans="1:9" s="5" customFormat="1" ht="15.75">
      <c r="A735" s="190"/>
      <c r="B735" s="67" t="s">
        <v>19</v>
      </c>
      <c r="C735" s="243">
        <f t="shared" si="62"/>
        <v>0</v>
      </c>
      <c r="D735" s="243">
        <f t="shared" si="62"/>
        <v>0</v>
      </c>
      <c r="E735" s="243">
        <f t="shared" si="62"/>
        <v>0</v>
      </c>
      <c r="F735" s="243">
        <f t="shared" si="62"/>
        <v>0</v>
      </c>
      <c r="G735" s="243">
        <f t="shared" si="62"/>
        <v>0</v>
      </c>
      <c r="H735" s="59">
        <v>0</v>
      </c>
      <c r="I735" s="82"/>
    </row>
    <row r="736" spans="1:9" s="5" customFormat="1" ht="31.5">
      <c r="A736" s="323" t="s">
        <v>235</v>
      </c>
      <c r="B736" s="277" t="s">
        <v>236</v>
      </c>
      <c r="C736" s="278">
        <f>C738+C739+C740</f>
        <v>292489.5</v>
      </c>
      <c r="D736" s="278">
        <f>D738+D739+D740</f>
        <v>292489.5</v>
      </c>
      <c r="E736" s="278">
        <f>E738+E739+E740</f>
        <v>60516</v>
      </c>
      <c r="F736" s="278">
        <f>F738+F739+F740</f>
        <v>7629.7</v>
      </c>
      <c r="G736" s="278">
        <f>G738+G739+G740</f>
        <v>7629.7</v>
      </c>
      <c r="H736" s="78">
        <f>G736/C736*100</f>
        <v>2.6085380842731105</v>
      </c>
      <c r="I736" s="79"/>
    </row>
    <row r="737" spans="1:9" s="5" customFormat="1" ht="63">
      <c r="A737" s="190"/>
      <c r="B737" s="324" t="s">
        <v>237</v>
      </c>
      <c r="C737" s="299"/>
      <c r="D737" s="299"/>
      <c r="E737" s="299"/>
      <c r="F737" s="299"/>
      <c r="G737" s="299"/>
      <c r="H737" s="239"/>
      <c r="I737" s="82"/>
    </row>
    <row r="738" spans="1:9" s="5" customFormat="1" ht="15.75" customHeight="1">
      <c r="A738" s="190"/>
      <c r="B738" s="67" t="s">
        <v>17</v>
      </c>
      <c r="C738" s="243">
        <f>C743+C747</f>
        <v>201686.39999999999</v>
      </c>
      <c r="D738" s="243">
        <f t="shared" ref="D738:G740" si="63">D743+D747</f>
        <v>201686.39999999999</v>
      </c>
      <c r="E738" s="243">
        <f t="shared" si="63"/>
        <v>60158.5</v>
      </c>
      <c r="F738" s="243">
        <f t="shared" si="63"/>
        <v>7272.2</v>
      </c>
      <c r="G738" s="243">
        <f t="shared" si="63"/>
        <v>7272.2</v>
      </c>
      <c r="H738" s="59">
        <f>G738/C738*100</f>
        <v>3.6056967648785445</v>
      </c>
      <c r="I738" s="392" t="s">
        <v>238</v>
      </c>
    </row>
    <row r="739" spans="1:9" s="5" customFormat="1" ht="15.75">
      <c r="A739" s="190"/>
      <c r="B739" s="67" t="s">
        <v>18</v>
      </c>
      <c r="C739" s="243">
        <f>C744+C748</f>
        <v>90803.1</v>
      </c>
      <c r="D739" s="243">
        <f t="shared" si="63"/>
        <v>90803.1</v>
      </c>
      <c r="E739" s="243">
        <f t="shared" si="63"/>
        <v>357.5</v>
      </c>
      <c r="F739" s="243">
        <f t="shared" si="63"/>
        <v>357.5</v>
      </c>
      <c r="G739" s="243">
        <f t="shared" si="63"/>
        <v>357.5</v>
      </c>
      <c r="H739" s="59">
        <f>G739/C739*100</f>
        <v>0.39370902535265867</v>
      </c>
      <c r="I739" s="410"/>
    </row>
    <row r="740" spans="1:9" s="5" customFormat="1" ht="15.75">
      <c r="A740" s="190"/>
      <c r="B740" s="67" t="s">
        <v>19</v>
      </c>
      <c r="C740" s="243">
        <f>C745+C749</f>
        <v>0</v>
      </c>
      <c r="D740" s="243">
        <f t="shared" si="63"/>
        <v>0</v>
      </c>
      <c r="E740" s="243">
        <f t="shared" si="63"/>
        <v>0</v>
      </c>
      <c r="F740" s="243">
        <f t="shared" si="63"/>
        <v>0</v>
      </c>
      <c r="G740" s="243">
        <f t="shared" si="63"/>
        <v>0</v>
      </c>
      <c r="H740" s="325"/>
      <c r="I740" s="410"/>
    </row>
    <row r="741" spans="1:9" s="5" customFormat="1" ht="15.75">
      <c r="A741" s="190"/>
      <c r="B741" s="212" t="s">
        <v>29</v>
      </c>
      <c r="C741" s="299"/>
      <c r="D741" s="299"/>
      <c r="E741" s="299"/>
      <c r="F741" s="299"/>
      <c r="G741" s="299"/>
      <c r="H741" s="239"/>
      <c r="I741" s="410"/>
    </row>
    <row r="742" spans="1:9" s="5" customFormat="1" ht="15.75">
      <c r="A742" s="190"/>
      <c r="B742" s="273" t="s">
        <v>20</v>
      </c>
      <c r="C742" s="299">
        <f>C743+C744+C745</f>
        <v>259811.6</v>
      </c>
      <c r="D742" s="299">
        <f>D743+D744+D745</f>
        <v>259811.6</v>
      </c>
      <c r="E742" s="299">
        <f>E743+E744+E745</f>
        <v>59850.5</v>
      </c>
      <c r="F742" s="299">
        <f>F743+F744+F745</f>
        <v>6964.2</v>
      </c>
      <c r="G742" s="299">
        <f>G743+G744+G745</f>
        <v>6964.2</v>
      </c>
      <c r="H742" s="55">
        <f>G742/C742*100</f>
        <v>2.6804807791491987</v>
      </c>
      <c r="I742" s="410"/>
    </row>
    <row r="743" spans="1:9" s="5" customFormat="1" ht="15.75">
      <c r="A743" s="190"/>
      <c r="B743" s="67" t="s">
        <v>17</v>
      </c>
      <c r="C743" s="243">
        <v>181868.1</v>
      </c>
      <c r="D743" s="243">
        <v>181868.1</v>
      </c>
      <c r="E743" s="243">
        <v>59850.5</v>
      </c>
      <c r="F743" s="243">
        <v>6964.2</v>
      </c>
      <c r="G743" s="243">
        <v>6964.2</v>
      </c>
      <c r="H743" s="325"/>
      <c r="I743" s="410"/>
    </row>
    <row r="744" spans="1:9" s="5" customFormat="1" ht="15.75">
      <c r="A744" s="190"/>
      <c r="B744" s="67" t="s">
        <v>18</v>
      </c>
      <c r="C744" s="243">
        <v>77943.5</v>
      </c>
      <c r="D744" s="243">
        <v>77943.5</v>
      </c>
      <c r="E744" s="243"/>
      <c r="F744" s="243"/>
      <c r="G744" s="243"/>
      <c r="H744" s="59">
        <f>G744/C744*100</f>
        <v>0</v>
      </c>
      <c r="I744" s="410"/>
    </row>
    <row r="745" spans="1:9" s="5" customFormat="1" ht="15.75">
      <c r="A745" s="190"/>
      <c r="B745" s="67" t="s">
        <v>19</v>
      </c>
      <c r="C745" s="243"/>
      <c r="D745" s="243"/>
      <c r="E745" s="243"/>
      <c r="F745" s="243"/>
      <c r="G745" s="243"/>
      <c r="H745" s="325"/>
      <c r="I745" s="410"/>
    </row>
    <row r="746" spans="1:9" s="5" customFormat="1" ht="15.75">
      <c r="A746" s="190"/>
      <c r="B746" s="212" t="s">
        <v>172</v>
      </c>
      <c r="C746" s="299">
        <f>C747+C748+C749</f>
        <v>32677.9</v>
      </c>
      <c r="D746" s="299">
        <f>D747+D748+D749</f>
        <v>32677.9</v>
      </c>
      <c r="E746" s="299">
        <f>E747+E748+E749</f>
        <v>665.5</v>
      </c>
      <c r="F746" s="299">
        <f>F747+F748+F749</f>
        <v>665.5</v>
      </c>
      <c r="G746" s="299">
        <f>G747+G748+G749</f>
        <v>665.5</v>
      </c>
      <c r="H746" s="55">
        <f>G746/C746*100</f>
        <v>2.0365445759978456</v>
      </c>
      <c r="I746" s="410"/>
    </row>
    <row r="747" spans="1:9" s="5" customFormat="1" ht="15.75">
      <c r="A747" s="190"/>
      <c r="B747" s="67" t="s">
        <v>17</v>
      </c>
      <c r="C747" s="243">
        <v>19818.3</v>
      </c>
      <c r="D747" s="243">
        <v>19818.3</v>
      </c>
      <c r="E747" s="243">
        <v>308</v>
      </c>
      <c r="F747" s="243">
        <v>308</v>
      </c>
      <c r="G747" s="243">
        <v>308</v>
      </c>
      <c r="H747" s="325"/>
      <c r="I747" s="410"/>
    </row>
    <row r="748" spans="1:9" s="5" customFormat="1" ht="15.75">
      <c r="A748" s="190"/>
      <c r="B748" s="67" t="s">
        <v>18</v>
      </c>
      <c r="C748" s="243">
        <v>12859.6</v>
      </c>
      <c r="D748" s="243">
        <v>12859.6</v>
      </c>
      <c r="E748" s="243">
        <v>357.5</v>
      </c>
      <c r="F748" s="243">
        <v>357.5</v>
      </c>
      <c r="G748" s="243">
        <v>357.5</v>
      </c>
      <c r="H748" s="59">
        <f>G748/C748*100</f>
        <v>2.7800242620299231</v>
      </c>
      <c r="I748" s="410"/>
    </row>
    <row r="749" spans="1:9" s="5" customFormat="1" ht="312.75" customHeight="1">
      <c r="A749" s="190"/>
      <c r="B749" s="67" t="s">
        <v>19</v>
      </c>
      <c r="C749" s="243"/>
      <c r="D749" s="243"/>
      <c r="E749" s="243"/>
      <c r="F749" s="243"/>
      <c r="G749" s="243"/>
      <c r="H749" s="325"/>
      <c r="I749" s="411"/>
    </row>
    <row r="750" spans="1:9" s="200" customFormat="1" ht="31.5">
      <c r="A750" s="241" t="s">
        <v>239</v>
      </c>
      <c r="B750" s="74" t="s">
        <v>240</v>
      </c>
      <c r="C750" s="62">
        <f>C752+C753+C754</f>
        <v>61827</v>
      </c>
      <c r="D750" s="62">
        <f>D752+D753+D754</f>
        <v>61827</v>
      </c>
      <c r="E750" s="62">
        <f>E752+E753+E754</f>
        <v>29925.33</v>
      </c>
      <c r="F750" s="62">
        <f>F752+F753+F754</f>
        <v>29925.33</v>
      </c>
      <c r="G750" s="62">
        <f>G752+G753+G754</f>
        <v>29925.33</v>
      </c>
      <c r="H750" s="62">
        <f>G750/C750*100</f>
        <v>48.401717696152168</v>
      </c>
      <c r="I750" s="75"/>
    </row>
    <row r="751" spans="1:9" ht="36" customHeight="1">
      <c r="A751" s="16"/>
      <c r="B751" s="166" t="s">
        <v>241</v>
      </c>
      <c r="C751" s="206"/>
      <c r="D751" s="206"/>
      <c r="E751" s="206"/>
      <c r="F751" s="206"/>
      <c r="G751" s="206"/>
      <c r="H751" s="326"/>
      <c r="I751" s="327"/>
    </row>
    <row r="752" spans="1:9" ht="15.6" customHeight="1">
      <c r="A752" s="11"/>
      <c r="B752" s="67" t="s">
        <v>17</v>
      </c>
      <c r="C752" s="206">
        <f t="shared" ref="C752:G754" si="64">C757+C761</f>
        <v>5027</v>
      </c>
      <c r="D752" s="206">
        <f t="shared" si="64"/>
        <v>5027</v>
      </c>
      <c r="E752" s="206">
        <f t="shared" si="64"/>
        <v>0</v>
      </c>
      <c r="F752" s="206">
        <f t="shared" si="64"/>
        <v>0</v>
      </c>
      <c r="G752" s="206">
        <f t="shared" si="64"/>
        <v>0</v>
      </c>
      <c r="H752" s="198">
        <f>G752/C752*100</f>
        <v>0</v>
      </c>
      <c r="I752" s="392" t="s">
        <v>242</v>
      </c>
    </row>
    <row r="753" spans="1:9" ht="15.75">
      <c r="A753" s="11"/>
      <c r="B753" s="67" t="s">
        <v>18</v>
      </c>
      <c r="C753" s="206">
        <f t="shared" si="64"/>
        <v>56800</v>
      </c>
      <c r="D753" s="206">
        <f t="shared" si="64"/>
        <v>56800</v>
      </c>
      <c r="E753" s="206">
        <f t="shared" si="64"/>
        <v>29925.33</v>
      </c>
      <c r="F753" s="206">
        <f t="shared" si="64"/>
        <v>29925.33</v>
      </c>
      <c r="G753" s="206">
        <f t="shared" si="64"/>
        <v>29925.33</v>
      </c>
      <c r="H753" s="198">
        <f>G753/C753*100</f>
        <v>52.685440140845074</v>
      </c>
      <c r="I753" s="393"/>
    </row>
    <row r="754" spans="1:9" ht="19.149999999999999" customHeight="1">
      <c r="A754" s="11"/>
      <c r="B754" s="67" t="s">
        <v>19</v>
      </c>
      <c r="C754" s="206">
        <f t="shared" si="64"/>
        <v>0</v>
      </c>
      <c r="D754" s="206">
        <f t="shared" si="64"/>
        <v>0</v>
      </c>
      <c r="E754" s="206">
        <f t="shared" si="64"/>
        <v>0</v>
      </c>
      <c r="F754" s="206">
        <f t="shared" si="64"/>
        <v>0</v>
      </c>
      <c r="G754" s="206">
        <f t="shared" si="64"/>
        <v>0</v>
      </c>
      <c r="H754" s="198">
        <v>0</v>
      </c>
      <c r="I754" s="393"/>
    </row>
    <row r="755" spans="1:9" ht="15.75">
      <c r="A755" s="11"/>
      <c r="B755" s="212" t="s">
        <v>29</v>
      </c>
      <c r="C755" s="206"/>
      <c r="D755" s="206"/>
      <c r="E755" s="206"/>
      <c r="F755" s="206"/>
      <c r="G755" s="206"/>
      <c r="H755" s="207"/>
      <c r="I755" s="395"/>
    </row>
    <row r="756" spans="1:9" ht="15.75">
      <c r="A756" s="11"/>
      <c r="B756" s="273" t="s">
        <v>20</v>
      </c>
      <c r="C756" s="208">
        <f>C757+C758+C759</f>
        <v>0</v>
      </c>
      <c r="D756" s="208">
        <f>D757+D758+D759</f>
        <v>0</v>
      </c>
      <c r="E756" s="208">
        <f>E757+E758+E759</f>
        <v>0</v>
      </c>
      <c r="F756" s="208">
        <f>F757+F758+F759</f>
        <v>0</v>
      </c>
      <c r="G756" s="208">
        <f>G757+G758+G759</f>
        <v>0</v>
      </c>
      <c r="H756" s="207">
        <v>0</v>
      </c>
      <c r="I756" s="395"/>
    </row>
    <row r="757" spans="1:9" ht="15.75">
      <c r="A757" s="11"/>
      <c r="B757" s="67" t="s">
        <v>17</v>
      </c>
      <c r="C757" s="128">
        <v>0</v>
      </c>
      <c r="D757" s="128">
        <v>0</v>
      </c>
      <c r="E757" s="128">
        <v>0</v>
      </c>
      <c r="F757" s="128">
        <v>0</v>
      </c>
      <c r="G757" s="128">
        <v>0</v>
      </c>
      <c r="H757" s="198">
        <v>0</v>
      </c>
      <c r="I757" s="395"/>
    </row>
    <row r="758" spans="1:9" ht="15.75">
      <c r="A758" s="11"/>
      <c r="B758" s="67" t="s">
        <v>18</v>
      </c>
      <c r="C758" s="128">
        <v>0</v>
      </c>
      <c r="D758" s="128">
        <v>0</v>
      </c>
      <c r="E758" s="128">
        <v>0</v>
      </c>
      <c r="F758" s="128">
        <v>0</v>
      </c>
      <c r="G758" s="128">
        <v>0</v>
      </c>
      <c r="H758" s="198">
        <v>0</v>
      </c>
      <c r="I758" s="395"/>
    </row>
    <row r="759" spans="1:9" ht="15.75">
      <c r="A759" s="11"/>
      <c r="B759" s="67" t="s">
        <v>19</v>
      </c>
      <c r="C759" s="206"/>
      <c r="D759" s="206"/>
      <c r="E759" s="206"/>
      <c r="F759" s="206"/>
      <c r="G759" s="206"/>
      <c r="H759" s="207"/>
      <c r="I759" s="395"/>
    </row>
    <row r="760" spans="1:9" ht="15.75">
      <c r="A760" s="11"/>
      <c r="B760" s="212" t="s">
        <v>172</v>
      </c>
      <c r="C760" s="208">
        <f>C761+C762+C763</f>
        <v>61827</v>
      </c>
      <c r="D760" s="208">
        <f>D761+D762+D763</f>
        <v>61827</v>
      </c>
      <c r="E760" s="208">
        <f>E761+E762+E763</f>
        <v>29925.33</v>
      </c>
      <c r="F760" s="208">
        <f>F761+F762+F763</f>
        <v>29925.33</v>
      </c>
      <c r="G760" s="208">
        <f>G761+G762+G763</f>
        <v>29925.33</v>
      </c>
      <c r="H760" s="198">
        <f>G760/C760*100</f>
        <v>48.401717696152168</v>
      </c>
      <c r="I760" s="395"/>
    </row>
    <row r="761" spans="1:9" ht="15.75">
      <c r="A761" s="11"/>
      <c r="B761" s="67" t="s">
        <v>17</v>
      </c>
      <c r="C761" s="206">
        <v>5027</v>
      </c>
      <c r="D761" s="206">
        <v>5027</v>
      </c>
      <c r="E761" s="206">
        <v>0</v>
      </c>
      <c r="F761" s="206">
        <v>0</v>
      </c>
      <c r="G761" s="206">
        <v>0</v>
      </c>
      <c r="H761" s="198">
        <f>G761/C761*100</f>
        <v>0</v>
      </c>
      <c r="I761" s="395"/>
    </row>
    <row r="762" spans="1:9" ht="15.75">
      <c r="A762" s="11"/>
      <c r="B762" s="67" t="s">
        <v>18</v>
      </c>
      <c r="C762" s="206">
        <v>56800</v>
      </c>
      <c r="D762" s="206">
        <v>56800</v>
      </c>
      <c r="E762" s="206">
        <v>29925.33</v>
      </c>
      <c r="F762" s="206">
        <v>29925.33</v>
      </c>
      <c r="G762" s="206">
        <v>29925.33</v>
      </c>
      <c r="H762" s="198">
        <f>G762/C762*100</f>
        <v>52.685440140845074</v>
      </c>
      <c r="I762" s="395"/>
    </row>
    <row r="763" spans="1:9" ht="73.5" customHeight="1">
      <c r="A763" s="11"/>
      <c r="B763" s="67" t="s">
        <v>19</v>
      </c>
      <c r="C763" s="206"/>
      <c r="D763" s="206"/>
      <c r="E763" s="206"/>
      <c r="F763" s="206"/>
      <c r="G763" s="206"/>
      <c r="H763" s="281"/>
      <c r="I763" s="396"/>
    </row>
    <row r="764" spans="1:9" s="5" customFormat="1" ht="15.75">
      <c r="A764" s="187" t="s">
        <v>243</v>
      </c>
      <c r="B764" s="188" t="s">
        <v>244</v>
      </c>
      <c r="C764" s="50">
        <f>C766+C767+C768</f>
        <v>1678868.4</v>
      </c>
      <c r="D764" s="50">
        <f>D766+D767+D768</f>
        <v>1651088.5</v>
      </c>
      <c r="E764" s="50">
        <f>E766+E767+E768</f>
        <v>720211.46</v>
      </c>
      <c r="F764" s="50">
        <f>F766+F767+F768</f>
        <v>698189.91999999993</v>
      </c>
      <c r="G764" s="50">
        <f>G766+G767+G768</f>
        <v>698189.91999999993</v>
      </c>
      <c r="H764" s="50">
        <f>G764/C764*100</f>
        <v>41.586935581133098</v>
      </c>
      <c r="I764" s="189"/>
    </row>
    <row r="765" spans="1:9" ht="31.5">
      <c r="A765" s="317"/>
      <c r="B765" s="328" t="s">
        <v>245</v>
      </c>
      <c r="C765" s="329"/>
      <c r="D765" s="329"/>
      <c r="E765" s="329"/>
      <c r="F765" s="329"/>
      <c r="G765" s="329"/>
      <c r="H765" s="330"/>
      <c r="I765" s="331"/>
    </row>
    <row r="766" spans="1:9" ht="15.75">
      <c r="A766" s="312"/>
      <c r="B766" s="314" t="s">
        <v>246</v>
      </c>
      <c r="C766" s="332">
        <f t="shared" ref="C766:G768" si="65">C771+C775</f>
        <v>1329087</v>
      </c>
      <c r="D766" s="332">
        <f t="shared" si="65"/>
        <v>1301307.1000000001</v>
      </c>
      <c r="E766" s="332">
        <f t="shared" si="65"/>
        <v>539546.68999999994</v>
      </c>
      <c r="F766" s="332">
        <f t="shared" si="65"/>
        <v>517562.17</v>
      </c>
      <c r="G766" s="332">
        <f t="shared" si="65"/>
        <v>517562.17</v>
      </c>
      <c r="H766" s="198">
        <f>G766/C766*100</f>
        <v>38.941180675155202</v>
      </c>
      <c r="I766" s="400" t="s">
        <v>247</v>
      </c>
    </row>
    <row r="767" spans="1:9" ht="15.75">
      <c r="A767" s="312"/>
      <c r="B767" s="314" t="s">
        <v>18</v>
      </c>
      <c r="C767" s="332">
        <f t="shared" si="65"/>
        <v>349781.4</v>
      </c>
      <c r="D767" s="332">
        <f t="shared" si="65"/>
        <v>349781.4</v>
      </c>
      <c r="E767" s="332">
        <f t="shared" si="65"/>
        <v>180664.77</v>
      </c>
      <c r="F767" s="332">
        <f t="shared" si="65"/>
        <v>180627.75</v>
      </c>
      <c r="G767" s="332">
        <f t="shared" si="65"/>
        <v>180627.75</v>
      </c>
      <c r="H767" s="198">
        <f>G767/C767*100</f>
        <v>51.640181553393063</v>
      </c>
      <c r="I767" s="408"/>
    </row>
    <row r="768" spans="1:9" ht="15.75">
      <c r="A768" s="312"/>
      <c r="B768" s="314" t="s">
        <v>19</v>
      </c>
      <c r="C768" s="332">
        <f t="shared" si="65"/>
        <v>0</v>
      </c>
      <c r="D768" s="332">
        <f t="shared" si="65"/>
        <v>0</v>
      </c>
      <c r="E768" s="332">
        <f t="shared" si="65"/>
        <v>0</v>
      </c>
      <c r="F768" s="332">
        <f t="shared" si="65"/>
        <v>0</v>
      </c>
      <c r="G768" s="332">
        <f t="shared" si="65"/>
        <v>0</v>
      </c>
      <c r="H768" s="198">
        <v>0</v>
      </c>
      <c r="I768" s="408"/>
    </row>
    <row r="769" spans="1:9" ht="31.5">
      <c r="A769" s="312"/>
      <c r="B769" s="316" t="s">
        <v>223</v>
      </c>
      <c r="C769" s="332"/>
      <c r="D769" s="332"/>
      <c r="E769" s="332"/>
      <c r="F769" s="332"/>
      <c r="G769" s="332"/>
      <c r="H769" s="198"/>
      <c r="I769" s="408"/>
    </row>
    <row r="770" spans="1:9" ht="15.75">
      <c r="A770" s="317"/>
      <c r="B770" s="316" t="s">
        <v>20</v>
      </c>
      <c r="C770" s="333">
        <f>SUM(C771:C772)</f>
        <v>54000</v>
      </c>
      <c r="D770" s="333">
        <f>SUM(D771:D772)</f>
        <v>28000</v>
      </c>
      <c r="E770" s="333">
        <f>SUM(E771:E772)</f>
        <v>28000</v>
      </c>
      <c r="F770" s="333">
        <f>SUM(F771:F772)</f>
        <v>28000</v>
      </c>
      <c r="G770" s="333">
        <f>SUM(G771:G772)</f>
        <v>28000</v>
      </c>
      <c r="H770" s="207">
        <v>0</v>
      </c>
      <c r="I770" s="408"/>
    </row>
    <row r="771" spans="1:9" ht="15.75">
      <c r="A771" s="312"/>
      <c r="B771" s="314" t="s">
        <v>246</v>
      </c>
      <c r="C771" s="332">
        <f>26000</f>
        <v>26000</v>
      </c>
      <c r="D771" s="332">
        <v>0</v>
      </c>
      <c r="E771" s="332">
        <v>0</v>
      </c>
      <c r="F771" s="332">
        <v>0</v>
      </c>
      <c r="G771" s="332">
        <v>0</v>
      </c>
      <c r="H771" s="198">
        <v>0</v>
      </c>
      <c r="I771" s="408"/>
    </row>
    <row r="772" spans="1:9" ht="15.75">
      <c r="A772" s="312"/>
      <c r="B772" s="314" t="s">
        <v>18</v>
      </c>
      <c r="C772" s="332">
        <f>28000</f>
        <v>28000</v>
      </c>
      <c r="D772" s="332">
        <v>28000</v>
      </c>
      <c r="E772" s="332">
        <v>28000</v>
      </c>
      <c r="F772" s="332">
        <v>28000</v>
      </c>
      <c r="G772" s="332">
        <v>28000</v>
      </c>
      <c r="H772" s="198">
        <v>0</v>
      </c>
      <c r="I772" s="408"/>
    </row>
    <row r="773" spans="1:9" ht="15.75">
      <c r="A773" s="312"/>
      <c r="B773" s="314" t="s">
        <v>19</v>
      </c>
      <c r="C773" s="332"/>
      <c r="D773" s="332"/>
      <c r="E773" s="332"/>
      <c r="F773" s="332"/>
      <c r="G773" s="332"/>
      <c r="H773" s="303"/>
      <c r="I773" s="408"/>
    </row>
    <row r="774" spans="1:9" ht="15.75">
      <c r="A774" s="317"/>
      <c r="B774" s="316" t="s">
        <v>21</v>
      </c>
      <c r="C774" s="333">
        <f>SUM(C775:C776)</f>
        <v>1624868.4</v>
      </c>
      <c r="D774" s="333">
        <f>SUM(D775:D776)</f>
        <v>1623088.5</v>
      </c>
      <c r="E774" s="333">
        <f>SUM(E775:E776)</f>
        <v>692211.46</v>
      </c>
      <c r="F774" s="333">
        <f>SUM(F775:F776)</f>
        <v>670189.91999999993</v>
      </c>
      <c r="G774" s="333">
        <f>SUM(G775:G776)</f>
        <v>670189.91999999993</v>
      </c>
      <c r="H774" s="207">
        <f>G774/C774*100</f>
        <v>41.24579689038201</v>
      </c>
      <c r="I774" s="408"/>
    </row>
    <row r="775" spans="1:9" ht="15.75">
      <c r="A775" s="312"/>
      <c r="B775" s="314" t="s">
        <v>246</v>
      </c>
      <c r="C775" s="332">
        <v>1303087</v>
      </c>
      <c r="D775" s="332">
        <v>1301307.1000000001</v>
      </c>
      <c r="E775" s="332">
        <v>539546.68999999994</v>
      </c>
      <c r="F775" s="332">
        <v>517562.17</v>
      </c>
      <c r="G775" s="332">
        <v>517562.17</v>
      </c>
      <c r="H775" s="198">
        <f>G775/C775*100</f>
        <v>39.718159263349264</v>
      </c>
      <c r="I775" s="408"/>
    </row>
    <row r="776" spans="1:9" ht="15.75">
      <c r="A776" s="312"/>
      <c r="B776" s="314" t="s">
        <v>18</v>
      </c>
      <c r="C776" s="332">
        <v>321781.40000000002</v>
      </c>
      <c r="D776" s="332">
        <v>321781.40000000002</v>
      </c>
      <c r="E776" s="332">
        <v>152664.76999999999</v>
      </c>
      <c r="F776" s="332">
        <v>152627.75</v>
      </c>
      <c r="G776" s="332">
        <v>152627.75</v>
      </c>
      <c r="H776" s="247">
        <f>G776/C776*100</f>
        <v>47.432123174304039</v>
      </c>
      <c r="I776" s="408"/>
    </row>
    <row r="777" spans="1:9" ht="119.25" customHeight="1">
      <c r="A777" s="312"/>
      <c r="B777" s="314" t="s">
        <v>19</v>
      </c>
      <c r="C777" s="332">
        <v>0</v>
      </c>
      <c r="D777" s="332">
        <v>0</v>
      </c>
      <c r="E777" s="332">
        <v>0</v>
      </c>
      <c r="F777" s="332">
        <v>0</v>
      </c>
      <c r="G777" s="332">
        <v>0</v>
      </c>
      <c r="H777" s="334"/>
      <c r="I777" s="409"/>
    </row>
    <row r="778" spans="1:9" ht="31.5" hidden="1">
      <c r="A778" s="335"/>
      <c r="B778" s="316" t="s">
        <v>248</v>
      </c>
      <c r="C778" s="336"/>
      <c r="D778" s="336"/>
      <c r="E778" s="336"/>
      <c r="F778" s="336"/>
      <c r="G778" s="336"/>
      <c r="H778" s="198"/>
      <c r="I778" s="331"/>
    </row>
    <row r="779" spans="1:9" ht="31.15" hidden="1" customHeight="1">
      <c r="A779" s="317"/>
      <c r="B779" s="337" t="s">
        <v>249</v>
      </c>
      <c r="C779" s="336">
        <f>SUM(C780:C781)</f>
        <v>0</v>
      </c>
      <c r="D779" s="336">
        <f>SUM(D780:D781)</f>
        <v>0</v>
      </c>
      <c r="E779" s="336">
        <f>SUM(E780:E781)</f>
        <v>0</v>
      </c>
      <c r="F779" s="336">
        <f>SUM(F780:F781)</f>
        <v>0</v>
      </c>
      <c r="G779" s="336">
        <f>SUM(G780:G781)</f>
        <v>0</v>
      </c>
      <c r="H779" s="198"/>
      <c r="I779" s="331"/>
    </row>
    <row r="780" spans="1:9" ht="15.6" hidden="1" customHeight="1">
      <c r="A780" s="335"/>
      <c r="B780" s="314" t="s">
        <v>246</v>
      </c>
      <c r="C780" s="336">
        <v>0</v>
      </c>
      <c r="D780" s="336">
        <v>0</v>
      </c>
      <c r="E780" s="336">
        <v>0</v>
      </c>
      <c r="F780" s="336">
        <v>0</v>
      </c>
      <c r="G780" s="336">
        <v>0</v>
      </c>
      <c r="H780" s="198"/>
      <c r="I780" s="331"/>
    </row>
    <row r="781" spans="1:9" ht="15.6" hidden="1" customHeight="1">
      <c r="A781" s="312"/>
      <c r="B781" s="314" t="s">
        <v>18</v>
      </c>
      <c r="C781" s="336">
        <v>0</v>
      </c>
      <c r="D781" s="336">
        <v>0</v>
      </c>
      <c r="E781" s="336">
        <v>0</v>
      </c>
      <c r="F781" s="336">
        <v>0</v>
      </c>
      <c r="G781" s="336">
        <v>0</v>
      </c>
      <c r="H781" s="198"/>
      <c r="I781" s="331"/>
    </row>
    <row r="782" spans="1:9" ht="31.15" hidden="1" customHeight="1">
      <c r="A782" s="338"/>
      <c r="B782" s="337" t="s">
        <v>250</v>
      </c>
      <c r="C782" s="332">
        <f>SUM(C783:C784)</f>
        <v>0</v>
      </c>
      <c r="D782" s="332">
        <f>SUM(D783:D784)</f>
        <v>0</v>
      </c>
      <c r="E782" s="332">
        <f>SUM(E783:E784)</f>
        <v>0</v>
      </c>
      <c r="F782" s="332">
        <f>SUM(F783:F784)</f>
        <v>0</v>
      </c>
      <c r="G782" s="332">
        <f>SUM(G783:G784)</f>
        <v>0</v>
      </c>
      <c r="H782" s="303" t="e">
        <f t="shared" ref="H782:H794" si="66">G782/C782*100</f>
        <v>#DIV/0!</v>
      </c>
      <c r="I782" s="331"/>
    </row>
    <row r="783" spans="1:9" ht="15.6" hidden="1" customHeight="1">
      <c r="A783" s="339"/>
      <c r="B783" s="314" t="s">
        <v>246</v>
      </c>
      <c r="C783" s="332">
        <v>0</v>
      </c>
      <c r="D783" s="332">
        <v>0</v>
      </c>
      <c r="E783" s="332">
        <v>0</v>
      </c>
      <c r="F783" s="332">
        <v>0</v>
      </c>
      <c r="G783" s="332">
        <v>0</v>
      </c>
      <c r="H783" s="303" t="e">
        <f t="shared" si="66"/>
        <v>#DIV/0!</v>
      </c>
      <c r="I783" s="331"/>
    </row>
    <row r="784" spans="1:9" ht="15.6" hidden="1" customHeight="1">
      <c r="A784" s="339"/>
      <c r="B784" s="314" t="s">
        <v>18</v>
      </c>
      <c r="C784" s="332">
        <v>0</v>
      </c>
      <c r="D784" s="332">
        <v>0</v>
      </c>
      <c r="E784" s="332">
        <v>0</v>
      </c>
      <c r="F784" s="332">
        <v>0</v>
      </c>
      <c r="G784" s="332">
        <v>0</v>
      </c>
      <c r="H784" s="303" t="e">
        <f t="shared" si="66"/>
        <v>#DIV/0!</v>
      </c>
      <c r="I784" s="331"/>
    </row>
    <row r="785" spans="1:9" ht="46.9" hidden="1" customHeight="1">
      <c r="A785" s="338"/>
      <c r="B785" s="337" t="s">
        <v>251</v>
      </c>
      <c r="C785" s="332">
        <f>SUM(C786:C787)</f>
        <v>0</v>
      </c>
      <c r="D785" s="332">
        <f>SUM(D786:D787)</f>
        <v>0</v>
      </c>
      <c r="E785" s="332">
        <f>SUM(E786:E787)</f>
        <v>0</v>
      </c>
      <c r="F785" s="332">
        <f>SUM(F786:F787)</f>
        <v>0</v>
      </c>
      <c r="G785" s="332">
        <f>SUM(G786:G787)</f>
        <v>0</v>
      </c>
      <c r="H785" s="303" t="e">
        <f t="shared" si="66"/>
        <v>#DIV/0!</v>
      </c>
      <c r="I785" s="331"/>
    </row>
    <row r="786" spans="1:9" ht="15.6" hidden="1" customHeight="1">
      <c r="A786" s="339"/>
      <c r="B786" s="314" t="s">
        <v>246</v>
      </c>
      <c r="C786" s="332">
        <v>0</v>
      </c>
      <c r="D786" s="332">
        <v>0</v>
      </c>
      <c r="E786" s="332">
        <v>0</v>
      </c>
      <c r="F786" s="332">
        <v>0</v>
      </c>
      <c r="G786" s="332">
        <v>0</v>
      </c>
      <c r="H786" s="303" t="e">
        <f t="shared" si="66"/>
        <v>#DIV/0!</v>
      </c>
      <c r="I786" s="331"/>
    </row>
    <row r="787" spans="1:9" ht="15.6" hidden="1" customHeight="1">
      <c r="A787" s="339"/>
      <c r="B787" s="314" t="s">
        <v>18</v>
      </c>
      <c r="C787" s="332">
        <v>0</v>
      </c>
      <c r="D787" s="332">
        <v>0</v>
      </c>
      <c r="E787" s="332">
        <v>0</v>
      </c>
      <c r="F787" s="332">
        <v>0</v>
      </c>
      <c r="G787" s="332">
        <v>0</v>
      </c>
      <c r="H787" s="303" t="e">
        <f t="shared" si="66"/>
        <v>#DIV/0!</v>
      </c>
      <c r="I787" s="331"/>
    </row>
    <row r="788" spans="1:9" ht="47.25" hidden="1">
      <c r="A788" s="338"/>
      <c r="B788" s="337" t="s">
        <v>252</v>
      </c>
      <c r="C788" s="332">
        <f>SUM(C789:C790)</f>
        <v>7336852.6500000004</v>
      </c>
      <c r="D788" s="332">
        <f>SUM(D789:D790)</f>
        <v>4915763.29</v>
      </c>
      <c r="E788" s="332">
        <f>SUM(E789:E790)</f>
        <v>1443846.4010000001</v>
      </c>
      <c r="F788" s="332">
        <f>SUM(F789:F790)</f>
        <v>1404757.831</v>
      </c>
      <c r="G788" s="332">
        <f>SUM(G789:G790)</f>
        <v>1404757.831</v>
      </c>
      <c r="H788" s="303">
        <f t="shared" si="66"/>
        <v>19.146600020650542</v>
      </c>
      <c r="I788" s="331"/>
    </row>
    <row r="789" spans="1:9" ht="15.75" hidden="1">
      <c r="A789" s="339"/>
      <c r="B789" s="314" t="s">
        <v>246</v>
      </c>
      <c r="C789" s="332">
        <v>982242.7</v>
      </c>
      <c r="D789" s="332">
        <v>323241.14</v>
      </c>
      <c r="E789" s="332">
        <v>228291.25899999999</v>
      </c>
      <c r="F789" s="332">
        <v>218396.21900000001</v>
      </c>
      <c r="G789" s="332">
        <v>218396.21900000001</v>
      </c>
      <c r="H789" s="303">
        <f t="shared" si="66"/>
        <v>22.234445621229867</v>
      </c>
      <c r="I789" s="331"/>
    </row>
    <row r="790" spans="1:9" ht="15.75" hidden="1">
      <c r="A790" s="339"/>
      <c r="B790" s="314" t="s">
        <v>18</v>
      </c>
      <c r="C790" s="332">
        <v>6354609.9500000002</v>
      </c>
      <c r="D790" s="332">
        <v>4592522.1500000004</v>
      </c>
      <c r="E790" s="332">
        <v>1215555.142</v>
      </c>
      <c r="F790" s="332">
        <v>1186361.612</v>
      </c>
      <c r="G790" s="332">
        <v>1186361.612</v>
      </c>
      <c r="H790" s="303">
        <f t="shared" si="66"/>
        <v>18.669306555943688</v>
      </c>
      <c r="I790" s="331"/>
    </row>
    <row r="791" spans="1:9" s="5" customFormat="1" ht="15.75">
      <c r="A791" s="187" t="s">
        <v>113</v>
      </c>
      <c r="B791" s="188" t="s">
        <v>253</v>
      </c>
      <c r="C791" s="50">
        <f>C792</f>
        <v>46980.100000000006</v>
      </c>
      <c r="D791" s="50">
        <f>D792</f>
        <v>36895.700000000004</v>
      </c>
      <c r="E791" s="50">
        <f>E792</f>
        <v>2320.34</v>
      </c>
      <c r="F791" s="50">
        <f>F792</f>
        <v>1679.94</v>
      </c>
      <c r="G791" s="50">
        <f>G792</f>
        <v>1679.94</v>
      </c>
      <c r="H791" s="50">
        <f t="shared" si="66"/>
        <v>3.575854457525633</v>
      </c>
      <c r="I791" s="189"/>
    </row>
    <row r="792" spans="1:9" s="5" customFormat="1" ht="15.75">
      <c r="A792" s="190"/>
      <c r="B792" s="212" t="s">
        <v>24</v>
      </c>
      <c r="C792" s="55">
        <f>C793+C794+C795</f>
        <v>46980.100000000006</v>
      </c>
      <c r="D792" s="55">
        <f>D793+D794+D795</f>
        <v>36895.700000000004</v>
      </c>
      <c r="E792" s="55">
        <f>E793+E794+E795</f>
        <v>2320.34</v>
      </c>
      <c r="F792" s="55">
        <f>F793+F794+F795</f>
        <v>1679.94</v>
      </c>
      <c r="G792" s="55">
        <f>G793+G794+G795</f>
        <v>1679.94</v>
      </c>
      <c r="H792" s="55">
        <f t="shared" si="66"/>
        <v>3.575854457525633</v>
      </c>
      <c r="I792" s="82"/>
    </row>
    <row r="793" spans="1:9" s="5" customFormat="1" ht="15.75">
      <c r="A793" s="190"/>
      <c r="B793" s="67" t="s">
        <v>17</v>
      </c>
      <c r="C793" s="59">
        <f t="shared" ref="C793:G794" si="67">C811+C850+C863</f>
        <v>19162.8</v>
      </c>
      <c r="D793" s="59">
        <f t="shared" si="67"/>
        <v>9078.4</v>
      </c>
      <c r="E793" s="59">
        <f t="shared" si="67"/>
        <v>320.10000000000002</v>
      </c>
      <c r="F793" s="59">
        <f t="shared" si="67"/>
        <v>0</v>
      </c>
      <c r="G793" s="59">
        <f t="shared" si="67"/>
        <v>0</v>
      </c>
      <c r="H793" s="55">
        <f t="shared" si="66"/>
        <v>0</v>
      </c>
      <c r="I793" s="82"/>
    </row>
    <row r="794" spans="1:9" s="5" customFormat="1" ht="15.75">
      <c r="A794" s="190"/>
      <c r="B794" s="67" t="s">
        <v>18</v>
      </c>
      <c r="C794" s="59">
        <f t="shared" si="67"/>
        <v>27817.300000000003</v>
      </c>
      <c r="D794" s="59">
        <f t="shared" si="67"/>
        <v>27817.300000000003</v>
      </c>
      <c r="E794" s="59">
        <f t="shared" si="67"/>
        <v>2000.2400000000002</v>
      </c>
      <c r="F794" s="59">
        <f t="shared" si="67"/>
        <v>1679.94</v>
      </c>
      <c r="G794" s="59">
        <f t="shared" si="67"/>
        <v>1679.94</v>
      </c>
      <c r="H794" s="55">
        <f t="shared" si="66"/>
        <v>6.0391914384214136</v>
      </c>
      <c r="I794" s="82"/>
    </row>
    <row r="795" spans="1:9" s="5" customFormat="1" ht="15.75">
      <c r="A795" s="190"/>
      <c r="B795" s="67" t="s">
        <v>19</v>
      </c>
      <c r="C795" s="59">
        <f>C852</f>
        <v>0</v>
      </c>
      <c r="D795" s="59">
        <f>D852</f>
        <v>0</v>
      </c>
      <c r="E795" s="59">
        <f>E852</f>
        <v>0</v>
      </c>
      <c r="F795" s="59">
        <f>F852</f>
        <v>0</v>
      </c>
      <c r="G795" s="59">
        <f>G852</f>
        <v>0</v>
      </c>
      <c r="H795" s="55"/>
      <c r="I795" s="82"/>
    </row>
    <row r="796" spans="1:9" s="5" customFormat="1" ht="15.75" hidden="1">
      <c r="A796" s="190"/>
      <c r="B796" s="340"/>
      <c r="C796" s="55"/>
      <c r="D796" s="55"/>
      <c r="E796" s="55"/>
      <c r="F796" s="55"/>
      <c r="G796" s="55"/>
      <c r="H796" s="55"/>
      <c r="I796" s="82"/>
    </row>
    <row r="797" spans="1:9" s="5" customFormat="1" ht="15.75" hidden="1">
      <c r="A797" s="190"/>
      <c r="B797" s="340"/>
      <c r="C797" s="55"/>
      <c r="D797" s="55"/>
      <c r="E797" s="55"/>
      <c r="F797" s="55"/>
      <c r="G797" s="55"/>
      <c r="H797" s="55"/>
      <c r="I797" s="82"/>
    </row>
    <row r="798" spans="1:9" s="5" customFormat="1" ht="15.75" hidden="1">
      <c r="A798" s="190"/>
      <c r="B798" s="340"/>
      <c r="C798" s="55"/>
      <c r="D798" s="55"/>
      <c r="E798" s="55"/>
      <c r="F798" s="55"/>
      <c r="G798" s="55"/>
      <c r="H798" s="55"/>
      <c r="I798" s="82"/>
    </row>
    <row r="799" spans="1:9" s="5" customFormat="1" ht="15.75" hidden="1">
      <c r="A799" s="190"/>
      <c r="B799" s="340"/>
      <c r="C799" s="55"/>
      <c r="D799" s="55"/>
      <c r="E799" s="55"/>
      <c r="F799" s="55"/>
      <c r="G799" s="55"/>
      <c r="H799" s="55"/>
      <c r="I799" s="82"/>
    </row>
    <row r="800" spans="1:9" s="5" customFormat="1" ht="15.75" hidden="1">
      <c r="A800" s="190"/>
      <c r="B800" s="340"/>
      <c r="C800" s="55"/>
      <c r="D800" s="55"/>
      <c r="E800" s="55"/>
      <c r="F800" s="55"/>
      <c r="G800" s="55"/>
      <c r="H800" s="55"/>
      <c r="I800" s="82"/>
    </row>
    <row r="801" spans="1:9" s="5" customFormat="1" ht="15.75" hidden="1">
      <c r="A801" s="190"/>
      <c r="B801" s="340"/>
      <c r="C801" s="55"/>
      <c r="D801" s="55"/>
      <c r="E801" s="55"/>
      <c r="F801" s="55"/>
      <c r="G801" s="55"/>
      <c r="H801" s="55"/>
      <c r="I801" s="82"/>
    </row>
    <row r="802" spans="1:9" s="5" customFormat="1" ht="15.75" hidden="1">
      <c r="A802" s="190"/>
      <c r="B802" s="340"/>
      <c r="C802" s="55"/>
      <c r="D802" s="55"/>
      <c r="E802" s="55"/>
      <c r="F802" s="55"/>
      <c r="G802" s="55"/>
      <c r="H802" s="55"/>
      <c r="I802" s="82"/>
    </row>
    <row r="803" spans="1:9" s="5" customFormat="1" ht="15.75" hidden="1">
      <c r="A803" s="190"/>
      <c r="B803" s="340"/>
      <c r="C803" s="55"/>
      <c r="D803" s="55"/>
      <c r="E803" s="55"/>
      <c r="F803" s="55"/>
      <c r="G803" s="55"/>
      <c r="H803" s="55"/>
      <c r="I803" s="82"/>
    </row>
    <row r="804" spans="1:9" s="5" customFormat="1" ht="15.75" hidden="1">
      <c r="A804" s="190"/>
      <c r="B804" s="340"/>
      <c r="C804" s="55"/>
      <c r="D804" s="55"/>
      <c r="E804" s="55"/>
      <c r="F804" s="55"/>
      <c r="G804" s="55"/>
      <c r="H804" s="55"/>
      <c r="I804" s="82"/>
    </row>
    <row r="805" spans="1:9" s="5" customFormat="1" ht="15.75" hidden="1">
      <c r="A805" s="190"/>
      <c r="B805" s="340"/>
      <c r="C805" s="55"/>
      <c r="D805" s="55"/>
      <c r="E805" s="55"/>
      <c r="F805" s="55"/>
      <c r="G805" s="55"/>
      <c r="H805" s="55"/>
      <c r="I805" s="82"/>
    </row>
    <row r="806" spans="1:9" s="5" customFormat="1" ht="15.75" hidden="1">
      <c r="A806" s="190"/>
      <c r="B806" s="340"/>
      <c r="C806" s="55"/>
      <c r="D806" s="55"/>
      <c r="E806" s="55"/>
      <c r="F806" s="55"/>
      <c r="G806" s="55"/>
      <c r="H806" s="55"/>
      <c r="I806" s="82"/>
    </row>
    <row r="807" spans="1:9" s="5" customFormat="1" ht="15.75" hidden="1">
      <c r="A807" s="190"/>
      <c r="B807" s="340"/>
      <c r="C807" s="55"/>
      <c r="D807" s="55"/>
      <c r="E807" s="55"/>
      <c r="F807" s="55"/>
      <c r="G807" s="55"/>
      <c r="H807" s="55"/>
      <c r="I807" s="82"/>
    </row>
    <row r="808" spans="1:9" s="5" customFormat="1" ht="15.75" hidden="1">
      <c r="A808" s="190"/>
      <c r="B808" s="340"/>
      <c r="C808" s="55"/>
      <c r="D808" s="55"/>
      <c r="E808" s="55"/>
      <c r="F808" s="55"/>
      <c r="G808" s="55"/>
      <c r="H808" s="55"/>
      <c r="I808" s="82"/>
    </row>
    <row r="809" spans="1:9" s="196" customFormat="1" ht="66" customHeight="1">
      <c r="A809" s="76" t="s">
        <v>254</v>
      </c>
      <c r="B809" s="77" t="s">
        <v>255</v>
      </c>
      <c r="C809" s="195">
        <f>C849</f>
        <v>12872.3</v>
      </c>
      <c r="D809" s="195">
        <f>D849</f>
        <v>12872.3</v>
      </c>
      <c r="E809" s="195">
        <f>E849</f>
        <v>0</v>
      </c>
      <c r="F809" s="195">
        <f>F849</f>
        <v>0</v>
      </c>
      <c r="G809" s="195">
        <f>G849</f>
        <v>0</v>
      </c>
      <c r="H809" s="78"/>
      <c r="I809" s="79"/>
    </row>
    <row r="810" spans="1:9" ht="31.5">
      <c r="A810" s="339" t="s">
        <v>256</v>
      </c>
      <c r="B810" s="328" t="s">
        <v>257</v>
      </c>
      <c r="C810" s="341"/>
      <c r="D810" s="341"/>
      <c r="E810" s="341"/>
      <c r="F810" s="341"/>
      <c r="G810" s="341"/>
      <c r="H810" s="59"/>
      <c r="I810" s="331"/>
    </row>
    <row r="811" spans="1:9" ht="15.75" customHeight="1">
      <c r="A811" s="339"/>
      <c r="B811" s="314" t="s">
        <v>246</v>
      </c>
      <c r="C811" s="68">
        <f t="shared" ref="C811:G812" si="68">C816+C820</f>
        <v>320.10000000000002</v>
      </c>
      <c r="D811" s="68">
        <f t="shared" si="68"/>
        <v>320.10000000000002</v>
      </c>
      <c r="E811" s="68">
        <f t="shared" si="68"/>
        <v>320.10000000000002</v>
      </c>
      <c r="F811" s="68">
        <f t="shared" si="68"/>
        <v>0</v>
      </c>
      <c r="G811" s="68">
        <f t="shared" si="68"/>
        <v>0</v>
      </c>
      <c r="H811" s="59">
        <v>0</v>
      </c>
      <c r="I811" s="400" t="s">
        <v>258</v>
      </c>
    </row>
    <row r="812" spans="1:9" ht="15.75">
      <c r="A812" s="339"/>
      <c r="B812" s="314" t="s">
        <v>18</v>
      </c>
      <c r="C812" s="68">
        <f t="shared" si="68"/>
        <v>320.10000000000002</v>
      </c>
      <c r="D812" s="68">
        <f t="shared" si="68"/>
        <v>320.10000000000002</v>
      </c>
      <c r="E812" s="68">
        <f t="shared" si="68"/>
        <v>320.10000000000002</v>
      </c>
      <c r="F812" s="68">
        <f t="shared" si="68"/>
        <v>0</v>
      </c>
      <c r="G812" s="68">
        <f t="shared" si="68"/>
        <v>0</v>
      </c>
      <c r="H812" s="59">
        <v>0</v>
      </c>
      <c r="I812" s="401"/>
    </row>
    <row r="813" spans="1:9" ht="15.75">
      <c r="A813" s="339"/>
      <c r="B813" s="314" t="s">
        <v>19</v>
      </c>
      <c r="C813" s="68">
        <v>0</v>
      </c>
      <c r="D813" s="68">
        <v>0</v>
      </c>
      <c r="E813" s="68">
        <v>0</v>
      </c>
      <c r="F813" s="68">
        <v>0</v>
      </c>
      <c r="G813" s="68">
        <v>0</v>
      </c>
      <c r="H813" s="59"/>
      <c r="I813" s="401"/>
    </row>
    <row r="814" spans="1:9" ht="15.75">
      <c r="A814" s="339"/>
      <c r="B814" s="316" t="s">
        <v>29</v>
      </c>
      <c r="C814" s="68"/>
      <c r="D814" s="68"/>
      <c r="E814" s="68"/>
      <c r="F814" s="68"/>
      <c r="G814" s="68"/>
      <c r="H814" s="59"/>
      <c r="I814" s="401"/>
    </row>
    <row r="815" spans="1:9" ht="15.75">
      <c r="A815" s="339"/>
      <c r="B815" s="316" t="s">
        <v>20</v>
      </c>
      <c r="C815" s="72">
        <f>C816+C817+C818</f>
        <v>640.20000000000005</v>
      </c>
      <c r="D815" s="72">
        <f>D816+D817+D818</f>
        <v>640.20000000000005</v>
      </c>
      <c r="E815" s="72">
        <f>E816+E817+E818</f>
        <v>640.20000000000005</v>
      </c>
      <c r="F815" s="72">
        <f>F816+F817+F818</f>
        <v>0</v>
      </c>
      <c r="G815" s="72">
        <f>G816+G817+G818</f>
        <v>0</v>
      </c>
      <c r="H815" s="55">
        <v>0</v>
      </c>
      <c r="I815" s="401"/>
    </row>
    <row r="816" spans="1:9" ht="15.75">
      <c r="A816" s="339"/>
      <c r="B816" s="314" t="s">
        <v>246</v>
      </c>
      <c r="C816" s="68">
        <v>320.10000000000002</v>
      </c>
      <c r="D816" s="68">
        <v>320.10000000000002</v>
      </c>
      <c r="E816" s="68">
        <v>320.10000000000002</v>
      </c>
      <c r="F816" s="68"/>
      <c r="G816" s="68"/>
      <c r="H816" s="59">
        <v>0</v>
      </c>
      <c r="I816" s="401"/>
    </row>
    <row r="817" spans="1:9" ht="15.75">
      <c r="A817" s="339"/>
      <c r="B817" s="314" t="s">
        <v>18</v>
      </c>
      <c r="C817" s="68">
        <v>320.10000000000002</v>
      </c>
      <c r="D817" s="68">
        <v>320.10000000000002</v>
      </c>
      <c r="E817" s="68">
        <v>320.10000000000002</v>
      </c>
      <c r="F817" s="68"/>
      <c r="G817" s="68"/>
      <c r="H817" s="59">
        <v>0</v>
      </c>
      <c r="I817" s="401"/>
    </row>
    <row r="818" spans="1:9" ht="21" customHeight="1">
      <c r="A818" s="339"/>
      <c r="B818" s="314" t="s">
        <v>19</v>
      </c>
      <c r="C818" s="68">
        <v>0</v>
      </c>
      <c r="D818" s="68">
        <v>0</v>
      </c>
      <c r="E818" s="68">
        <v>0</v>
      </c>
      <c r="F818" s="68">
        <v>0</v>
      </c>
      <c r="G818" s="68">
        <v>0</v>
      </c>
      <c r="H818" s="59"/>
      <c r="I818" s="401"/>
    </row>
    <row r="819" spans="1:9" ht="15.75">
      <c r="A819" s="339"/>
      <c r="B819" s="316" t="s">
        <v>21</v>
      </c>
      <c r="C819" s="72">
        <f>C820+C821+C822</f>
        <v>0</v>
      </c>
      <c r="D819" s="72">
        <f>D820+D821+D822</f>
        <v>0</v>
      </c>
      <c r="E819" s="72">
        <f>E820+E821+E822</f>
        <v>0</v>
      </c>
      <c r="F819" s="72">
        <f>F820+F821+F822</f>
        <v>0</v>
      </c>
      <c r="G819" s="72">
        <f>G820+G821+G822</f>
        <v>0</v>
      </c>
      <c r="H819" s="55">
        <v>0</v>
      </c>
      <c r="I819" s="404"/>
    </row>
    <row r="820" spans="1:9" ht="15.75">
      <c r="A820" s="339"/>
      <c r="B820" s="314" t="s">
        <v>246</v>
      </c>
      <c r="C820" s="68">
        <v>0</v>
      </c>
      <c r="D820" s="68">
        <v>0</v>
      </c>
      <c r="E820" s="68">
        <v>0</v>
      </c>
      <c r="F820" s="68">
        <v>0</v>
      </c>
      <c r="G820" s="68">
        <v>0</v>
      </c>
      <c r="H820" s="59">
        <v>0</v>
      </c>
      <c r="I820" s="404"/>
    </row>
    <row r="821" spans="1:9" ht="15.75">
      <c r="A821" s="339"/>
      <c r="B821" s="314" t="s">
        <v>18</v>
      </c>
      <c r="C821" s="68"/>
      <c r="D821" s="68"/>
      <c r="E821" s="68"/>
      <c r="F821" s="68"/>
      <c r="G821" s="68"/>
      <c r="H821" s="59">
        <v>0</v>
      </c>
      <c r="I821" s="404"/>
    </row>
    <row r="822" spans="1:9" ht="15.75">
      <c r="A822" s="339"/>
      <c r="B822" s="314" t="s">
        <v>19</v>
      </c>
      <c r="C822" s="68">
        <v>0</v>
      </c>
      <c r="D822" s="68">
        <v>0</v>
      </c>
      <c r="E822" s="68">
        <v>0</v>
      </c>
      <c r="F822" s="68">
        <v>0</v>
      </c>
      <c r="G822" s="68">
        <v>0</v>
      </c>
      <c r="H822" s="59"/>
      <c r="I822" s="405"/>
    </row>
    <row r="823" spans="1:9" ht="31.5" hidden="1">
      <c r="A823" s="338" t="s">
        <v>259</v>
      </c>
      <c r="B823" s="328" t="s">
        <v>260</v>
      </c>
      <c r="C823" s="333">
        <f>C828+C832</f>
        <v>0</v>
      </c>
      <c r="D823" s="333">
        <f t="shared" ref="D823:G826" si="69">D828+D832</f>
        <v>0</v>
      </c>
      <c r="E823" s="333">
        <f t="shared" si="69"/>
        <v>0</v>
      </c>
      <c r="F823" s="333">
        <f t="shared" si="69"/>
        <v>0</v>
      </c>
      <c r="G823" s="333">
        <f t="shared" si="69"/>
        <v>0</v>
      </c>
      <c r="H823" s="55" t="e">
        <f t="shared" ref="H823:H834" si="70">G823/C823*100</f>
        <v>#DIV/0!</v>
      </c>
      <c r="I823" s="331"/>
    </row>
    <row r="824" spans="1:9" ht="15.75" hidden="1" customHeight="1">
      <c r="A824" s="339"/>
      <c r="B824" s="314" t="s">
        <v>246</v>
      </c>
      <c r="C824" s="68">
        <f>C829+C833</f>
        <v>0</v>
      </c>
      <c r="D824" s="68">
        <f t="shared" si="69"/>
        <v>0</v>
      </c>
      <c r="E824" s="68">
        <f t="shared" si="69"/>
        <v>0</v>
      </c>
      <c r="F824" s="68">
        <f t="shared" si="69"/>
        <v>0</v>
      </c>
      <c r="G824" s="68">
        <f t="shared" si="69"/>
        <v>0</v>
      </c>
      <c r="H824" s="59" t="e">
        <f t="shared" si="70"/>
        <v>#DIV/0!</v>
      </c>
      <c r="I824" s="400" t="s">
        <v>261</v>
      </c>
    </row>
    <row r="825" spans="1:9" ht="15.75" hidden="1">
      <c r="A825" s="339"/>
      <c r="B825" s="314" t="s">
        <v>18</v>
      </c>
      <c r="C825" s="68">
        <f>C830+C834</f>
        <v>0</v>
      </c>
      <c r="D825" s="68">
        <f t="shared" si="69"/>
        <v>0</v>
      </c>
      <c r="E825" s="68">
        <f t="shared" si="69"/>
        <v>0</v>
      </c>
      <c r="F825" s="68">
        <f t="shared" si="69"/>
        <v>0</v>
      </c>
      <c r="G825" s="68">
        <f t="shared" si="69"/>
        <v>0</v>
      </c>
      <c r="H825" s="59" t="e">
        <f t="shared" si="70"/>
        <v>#DIV/0!</v>
      </c>
      <c r="I825" s="401"/>
    </row>
    <row r="826" spans="1:9" ht="15.75" hidden="1">
      <c r="A826" s="339"/>
      <c r="B826" s="314" t="s">
        <v>19</v>
      </c>
      <c r="C826" s="68">
        <f>C831+C835</f>
        <v>0</v>
      </c>
      <c r="D826" s="68">
        <f t="shared" si="69"/>
        <v>0</v>
      </c>
      <c r="E826" s="68">
        <f t="shared" si="69"/>
        <v>0</v>
      </c>
      <c r="F826" s="68">
        <f t="shared" si="69"/>
        <v>0</v>
      </c>
      <c r="G826" s="68">
        <f t="shared" si="69"/>
        <v>0</v>
      </c>
      <c r="H826" s="59"/>
      <c r="I826" s="401"/>
    </row>
    <row r="827" spans="1:9" ht="15.75" hidden="1">
      <c r="A827" s="339"/>
      <c r="B827" s="316" t="s">
        <v>29</v>
      </c>
      <c r="C827" s="68"/>
      <c r="D827" s="68"/>
      <c r="E827" s="68"/>
      <c r="F827" s="68"/>
      <c r="G827" s="68"/>
      <c r="H827" s="59"/>
      <c r="I827" s="401"/>
    </row>
    <row r="828" spans="1:9" ht="15.75" hidden="1">
      <c r="A828" s="339"/>
      <c r="B828" s="316" t="s">
        <v>20</v>
      </c>
      <c r="C828" s="68">
        <f>C829+C830+C831</f>
        <v>0</v>
      </c>
      <c r="D828" s="68">
        <f>D829+D830+D831</f>
        <v>0</v>
      </c>
      <c r="E828" s="68">
        <f>E829+E830+E831</f>
        <v>0</v>
      </c>
      <c r="F828" s="68">
        <f>F829+F830+F831</f>
        <v>0</v>
      </c>
      <c r="G828" s="68">
        <f>G829+G830+G831</f>
        <v>0</v>
      </c>
      <c r="H828" s="59"/>
      <c r="I828" s="401"/>
    </row>
    <row r="829" spans="1:9" ht="15.75" hidden="1">
      <c r="A829" s="339"/>
      <c r="B829" s="314" t="s">
        <v>246</v>
      </c>
      <c r="C829" s="68"/>
      <c r="D829" s="68"/>
      <c r="E829" s="68"/>
      <c r="F829" s="68"/>
      <c r="G829" s="68"/>
      <c r="H829" s="59"/>
      <c r="I829" s="401"/>
    </row>
    <row r="830" spans="1:9" ht="15.75" hidden="1">
      <c r="A830" s="339"/>
      <c r="B830" s="314" t="s">
        <v>18</v>
      </c>
      <c r="C830" s="68"/>
      <c r="D830" s="68"/>
      <c r="E830" s="68"/>
      <c r="F830" s="68"/>
      <c r="G830" s="68"/>
      <c r="H830" s="59"/>
      <c r="I830" s="401"/>
    </row>
    <row r="831" spans="1:9" ht="15.75" hidden="1">
      <c r="A831" s="339"/>
      <c r="B831" s="314" t="s">
        <v>19</v>
      </c>
      <c r="C831" s="68"/>
      <c r="D831" s="68"/>
      <c r="E831" s="68"/>
      <c r="F831" s="68"/>
      <c r="G831" s="68"/>
      <c r="H831" s="59"/>
      <c r="I831" s="401"/>
    </row>
    <row r="832" spans="1:9" ht="15.75" hidden="1">
      <c r="A832" s="339"/>
      <c r="B832" s="316" t="s">
        <v>21</v>
      </c>
      <c r="C832" s="72">
        <f>C833+C834+C835</f>
        <v>0</v>
      </c>
      <c r="D832" s="72">
        <f>D833+D834+D835</f>
        <v>0</v>
      </c>
      <c r="E832" s="72">
        <f>E833+E834+E835</f>
        <v>0</v>
      </c>
      <c r="F832" s="72">
        <f>F833+F834+F835</f>
        <v>0</v>
      </c>
      <c r="G832" s="72">
        <f>G833+G834+G835</f>
        <v>0</v>
      </c>
      <c r="H832" s="55" t="e">
        <f t="shared" si="70"/>
        <v>#DIV/0!</v>
      </c>
      <c r="I832" s="403"/>
    </row>
    <row r="833" spans="1:9" ht="15.75" hidden="1">
      <c r="A833" s="339"/>
      <c r="B833" s="314" t="s">
        <v>246</v>
      </c>
      <c r="C833" s="68"/>
      <c r="D833" s="68"/>
      <c r="E833" s="68"/>
      <c r="F833" s="68"/>
      <c r="G833" s="68"/>
      <c r="H833" s="59" t="e">
        <f t="shared" si="70"/>
        <v>#DIV/0!</v>
      </c>
      <c r="I833" s="403"/>
    </row>
    <row r="834" spans="1:9" ht="15.75" hidden="1">
      <c r="A834" s="339"/>
      <c r="B834" s="314" t="s">
        <v>18</v>
      </c>
      <c r="C834" s="68"/>
      <c r="D834" s="68"/>
      <c r="E834" s="68"/>
      <c r="F834" s="68"/>
      <c r="G834" s="68"/>
      <c r="H834" s="59" t="e">
        <f t="shared" si="70"/>
        <v>#DIV/0!</v>
      </c>
      <c r="I834" s="403"/>
    </row>
    <row r="835" spans="1:9" ht="15.75" hidden="1">
      <c r="A835" s="339"/>
      <c r="B835" s="314" t="s">
        <v>19</v>
      </c>
      <c r="C835" s="68"/>
      <c r="D835" s="68"/>
      <c r="E835" s="68"/>
      <c r="F835" s="68"/>
      <c r="G835" s="68"/>
      <c r="H835" s="59"/>
      <c r="I835" s="397"/>
    </row>
    <row r="836" spans="1:9" ht="31.5" hidden="1">
      <c r="A836" s="338" t="s">
        <v>262</v>
      </c>
      <c r="B836" s="328" t="s">
        <v>245</v>
      </c>
      <c r="C836" s="333">
        <f t="shared" ref="C836:G839" si="71">C841+C845</f>
        <v>0</v>
      </c>
      <c r="D836" s="333">
        <f t="shared" si="71"/>
        <v>0</v>
      </c>
      <c r="E836" s="333">
        <f t="shared" si="71"/>
        <v>0</v>
      </c>
      <c r="F836" s="333">
        <f t="shared" si="71"/>
        <v>0</v>
      </c>
      <c r="G836" s="333">
        <f t="shared" si="71"/>
        <v>0</v>
      </c>
      <c r="H836" s="55">
        <v>0</v>
      </c>
      <c r="I836" s="342"/>
    </row>
    <row r="837" spans="1:9" ht="15.75" hidden="1">
      <c r="A837" s="339"/>
      <c r="B837" s="314" t="s">
        <v>246</v>
      </c>
      <c r="C837" s="68">
        <f t="shared" si="71"/>
        <v>0</v>
      </c>
      <c r="D837" s="68">
        <f t="shared" si="71"/>
        <v>0</v>
      </c>
      <c r="E837" s="68">
        <f t="shared" si="71"/>
        <v>0</v>
      </c>
      <c r="F837" s="68">
        <f t="shared" si="71"/>
        <v>0</v>
      </c>
      <c r="G837" s="68">
        <f t="shared" si="71"/>
        <v>0</v>
      </c>
      <c r="H837" s="59">
        <v>0</v>
      </c>
      <c r="I837" s="400" t="s">
        <v>263</v>
      </c>
    </row>
    <row r="838" spans="1:9" ht="15.75" hidden="1">
      <c r="A838" s="339"/>
      <c r="B838" s="314" t="s">
        <v>18</v>
      </c>
      <c r="C838" s="68">
        <f t="shared" si="71"/>
        <v>0</v>
      </c>
      <c r="D838" s="68">
        <f t="shared" si="71"/>
        <v>0</v>
      </c>
      <c r="E838" s="68">
        <f t="shared" si="71"/>
        <v>0</v>
      </c>
      <c r="F838" s="68">
        <f t="shared" si="71"/>
        <v>0</v>
      </c>
      <c r="G838" s="68">
        <f t="shared" si="71"/>
        <v>0</v>
      </c>
      <c r="H838" s="59">
        <v>0</v>
      </c>
      <c r="I838" s="401"/>
    </row>
    <row r="839" spans="1:9" ht="15.75" hidden="1">
      <c r="A839" s="339"/>
      <c r="B839" s="314" t="s">
        <v>19</v>
      </c>
      <c r="C839" s="68">
        <f t="shared" si="71"/>
        <v>0</v>
      </c>
      <c r="D839" s="68">
        <f t="shared" si="71"/>
        <v>0</v>
      </c>
      <c r="E839" s="68">
        <f t="shared" si="71"/>
        <v>0</v>
      </c>
      <c r="F839" s="68">
        <f t="shared" si="71"/>
        <v>0</v>
      </c>
      <c r="G839" s="68">
        <f t="shared" si="71"/>
        <v>0</v>
      </c>
      <c r="H839" s="59"/>
      <c r="I839" s="401"/>
    </row>
    <row r="840" spans="1:9" ht="15.75" hidden="1">
      <c r="A840" s="339"/>
      <c r="B840" s="316" t="s">
        <v>29</v>
      </c>
      <c r="C840" s="68"/>
      <c r="D840" s="68"/>
      <c r="E840" s="68"/>
      <c r="F840" s="68"/>
      <c r="G840" s="68"/>
      <c r="H840" s="59"/>
      <c r="I840" s="401"/>
    </row>
    <row r="841" spans="1:9" ht="15.75" hidden="1">
      <c r="A841" s="339"/>
      <c r="B841" s="316" t="s">
        <v>20</v>
      </c>
      <c r="C841" s="68">
        <f>C842+C843+C844</f>
        <v>0</v>
      </c>
      <c r="D841" s="68">
        <f>D842+D843+D844</f>
        <v>0</v>
      </c>
      <c r="E841" s="68">
        <f>E842+E843+E844</f>
        <v>0</v>
      </c>
      <c r="F841" s="68">
        <f>F842+F843+F844</f>
        <v>0</v>
      </c>
      <c r="G841" s="68">
        <f>G842+G843+G844</f>
        <v>0</v>
      </c>
      <c r="H841" s="59">
        <v>0</v>
      </c>
      <c r="I841" s="401"/>
    </row>
    <row r="842" spans="1:9" ht="15.75" hidden="1">
      <c r="A842" s="339"/>
      <c r="B842" s="314" t="s">
        <v>246</v>
      </c>
      <c r="C842" s="68"/>
      <c r="D842" s="68"/>
      <c r="E842" s="68"/>
      <c r="F842" s="68"/>
      <c r="G842" s="68"/>
      <c r="H842" s="59">
        <v>0</v>
      </c>
      <c r="I842" s="401"/>
    </row>
    <row r="843" spans="1:9" ht="15.75" hidden="1">
      <c r="A843" s="339"/>
      <c r="B843" s="314" t="s">
        <v>18</v>
      </c>
      <c r="C843" s="68"/>
      <c r="D843" s="68"/>
      <c r="E843" s="68"/>
      <c r="F843" s="68"/>
      <c r="G843" s="68"/>
      <c r="H843" s="59">
        <v>0</v>
      </c>
      <c r="I843" s="401"/>
    </row>
    <row r="844" spans="1:9" ht="15.75" hidden="1">
      <c r="A844" s="339"/>
      <c r="B844" s="314" t="s">
        <v>19</v>
      </c>
      <c r="C844" s="68"/>
      <c r="D844" s="68"/>
      <c r="E844" s="68"/>
      <c r="F844" s="68"/>
      <c r="G844" s="68"/>
      <c r="H844" s="59"/>
      <c r="I844" s="401"/>
    </row>
    <row r="845" spans="1:9" ht="15.75" hidden="1">
      <c r="A845" s="339"/>
      <c r="B845" s="316" t="s">
        <v>21</v>
      </c>
      <c r="C845" s="68">
        <f>C846+C847+C848</f>
        <v>0</v>
      </c>
      <c r="D845" s="68">
        <f>D846+D847+D848</f>
        <v>0</v>
      </c>
      <c r="E845" s="68">
        <f>E846+E847+E848</f>
        <v>0</v>
      </c>
      <c r="F845" s="68">
        <f>F846+F847+F848</f>
        <v>0</v>
      </c>
      <c r="G845" s="68">
        <f>G846+G847+G848</f>
        <v>0</v>
      </c>
      <c r="H845" s="55">
        <v>0</v>
      </c>
      <c r="I845" s="401"/>
    </row>
    <row r="846" spans="1:9" ht="15.75" hidden="1">
      <c r="A846" s="339"/>
      <c r="B846" s="314" t="s">
        <v>246</v>
      </c>
      <c r="C846" s="68"/>
      <c r="D846" s="68"/>
      <c r="E846" s="68"/>
      <c r="F846" s="68"/>
      <c r="G846" s="68"/>
      <c r="H846" s="59">
        <v>0</v>
      </c>
      <c r="I846" s="401"/>
    </row>
    <row r="847" spans="1:9" ht="15.75" hidden="1">
      <c r="A847" s="339"/>
      <c r="B847" s="314" t="s">
        <v>18</v>
      </c>
      <c r="C847" s="68"/>
      <c r="D847" s="68"/>
      <c r="E847" s="68"/>
      <c r="F847" s="68"/>
      <c r="G847" s="68"/>
      <c r="H847" s="59">
        <v>0</v>
      </c>
      <c r="I847" s="401"/>
    </row>
    <row r="848" spans="1:9" ht="57" hidden="1" customHeight="1">
      <c r="A848" s="339"/>
      <c r="B848" s="314" t="s">
        <v>19</v>
      </c>
      <c r="C848" s="68"/>
      <c r="D848" s="68"/>
      <c r="E848" s="68"/>
      <c r="F848" s="68"/>
      <c r="G848" s="68"/>
      <c r="H848" s="59"/>
      <c r="I848" s="401"/>
    </row>
    <row r="849" spans="1:9" ht="35.25" customHeight="1">
      <c r="A849" s="339" t="s">
        <v>264</v>
      </c>
      <c r="B849" s="328" t="s">
        <v>241</v>
      </c>
      <c r="C849" s="72">
        <f t="shared" ref="C849:G852" si="72">C854+C858</f>
        <v>12872.3</v>
      </c>
      <c r="D849" s="72">
        <f t="shared" si="72"/>
        <v>12872.3</v>
      </c>
      <c r="E849" s="72">
        <f t="shared" si="72"/>
        <v>0</v>
      </c>
      <c r="F849" s="72">
        <f t="shared" si="72"/>
        <v>0</v>
      </c>
      <c r="G849" s="72">
        <f t="shared" si="72"/>
        <v>0</v>
      </c>
      <c r="H849" s="54">
        <f>G849/C849*100</f>
        <v>0</v>
      </c>
      <c r="I849" s="343"/>
    </row>
    <row r="850" spans="1:9" ht="17.25" customHeight="1">
      <c r="A850" s="339"/>
      <c r="B850" s="314" t="s">
        <v>246</v>
      </c>
      <c r="C850" s="68">
        <f t="shared" si="72"/>
        <v>8758.2999999999993</v>
      </c>
      <c r="D850" s="68">
        <f t="shared" si="72"/>
        <v>8758.2999999999993</v>
      </c>
      <c r="E850" s="68">
        <f t="shared" si="72"/>
        <v>0</v>
      </c>
      <c r="F850" s="68">
        <f t="shared" si="72"/>
        <v>0</v>
      </c>
      <c r="G850" s="68">
        <f t="shared" si="72"/>
        <v>0</v>
      </c>
      <c r="H850" s="59">
        <f>G850/C850*100</f>
        <v>0</v>
      </c>
      <c r="I850" s="400" t="s">
        <v>265</v>
      </c>
    </row>
    <row r="851" spans="1:9" ht="17.25" customHeight="1">
      <c r="A851" s="339"/>
      <c r="B851" s="314" t="s">
        <v>18</v>
      </c>
      <c r="C851" s="68">
        <f t="shared" si="72"/>
        <v>4114</v>
      </c>
      <c r="D851" s="68">
        <f t="shared" si="72"/>
        <v>4114</v>
      </c>
      <c r="E851" s="68">
        <f t="shared" si="72"/>
        <v>0</v>
      </c>
      <c r="F851" s="68">
        <f t="shared" si="72"/>
        <v>0</v>
      </c>
      <c r="G851" s="68">
        <f t="shared" si="72"/>
        <v>0</v>
      </c>
      <c r="H851" s="59">
        <f>G851/C851*100</f>
        <v>0</v>
      </c>
      <c r="I851" s="403"/>
    </row>
    <row r="852" spans="1:9" ht="17.25" customHeight="1">
      <c r="A852" s="339"/>
      <c r="B852" s="314" t="s">
        <v>19</v>
      </c>
      <c r="C852" s="68">
        <f t="shared" si="72"/>
        <v>0</v>
      </c>
      <c r="D852" s="68">
        <f t="shared" si="72"/>
        <v>0</v>
      </c>
      <c r="E852" s="68">
        <f t="shared" si="72"/>
        <v>0</v>
      </c>
      <c r="F852" s="68">
        <f t="shared" si="72"/>
        <v>0</v>
      </c>
      <c r="G852" s="68">
        <f t="shared" si="72"/>
        <v>0</v>
      </c>
      <c r="H852" s="59"/>
      <c r="I852" s="403"/>
    </row>
    <row r="853" spans="1:9" ht="17.25" customHeight="1">
      <c r="A853" s="339"/>
      <c r="B853" s="316" t="s">
        <v>29</v>
      </c>
      <c r="C853" s="68"/>
      <c r="D853" s="68"/>
      <c r="E853" s="68"/>
      <c r="F853" s="68"/>
      <c r="G853" s="68"/>
      <c r="H853" s="59"/>
      <c r="I853" s="403"/>
    </row>
    <row r="854" spans="1:9" ht="17.25" customHeight="1">
      <c r="A854" s="339"/>
      <c r="B854" s="316" t="s">
        <v>20</v>
      </c>
      <c r="C854" s="68">
        <f>C855+C856+C857</f>
        <v>0</v>
      </c>
      <c r="D854" s="68">
        <f>D855+D856+D857</f>
        <v>0</v>
      </c>
      <c r="E854" s="68">
        <f>E855+E856+E857</f>
        <v>0</v>
      </c>
      <c r="F854" s="68">
        <f>F855+F856+F857</f>
        <v>0</v>
      </c>
      <c r="G854" s="68">
        <f>G855+G856+G857</f>
        <v>0</v>
      </c>
      <c r="H854" s="55"/>
      <c r="I854" s="403"/>
    </row>
    <row r="855" spans="1:9" ht="17.25" customHeight="1">
      <c r="A855" s="339"/>
      <c r="B855" s="314" t="s">
        <v>246</v>
      </c>
      <c r="C855" s="68"/>
      <c r="D855" s="68"/>
      <c r="E855" s="68"/>
      <c r="F855" s="68"/>
      <c r="G855" s="68"/>
      <c r="H855" s="59"/>
      <c r="I855" s="403"/>
    </row>
    <row r="856" spans="1:9" ht="17.25" customHeight="1">
      <c r="A856" s="339"/>
      <c r="B856" s="314" t="s">
        <v>18</v>
      </c>
      <c r="C856" s="68"/>
      <c r="D856" s="68"/>
      <c r="E856" s="68"/>
      <c r="F856" s="68"/>
      <c r="G856" s="68"/>
      <c r="H856" s="59"/>
      <c r="I856" s="403"/>
    </row>
    <row r="857" spans="1:9" ht="17.25" customHeight="1">
      <c r="A857" s="339"/>
      <c r="B857" s="314" t="s">
        <v>19</v>
      </c>
      <c r="C857" s="68"/>
      <c r="D857" s="68"/>
      <c r="E857" s="68"/>
      <c r="F857" s="68"/>
      <c r="G857" s="68"/>
      <c r="H857" s="59"/>
      <c r="I857" s="403"/>
    </row>
    <row r="858" spans="1:9" ht="17.25" customHeight="1">
      <c r="A858" s="339"/>
      <c r="B858" s="316" t="s">
        <v>21</v>
      </c>
      <c r="C858" s="68">
        <f>C859+C860+C861</f>
        <v>12872.3</v>
      </c>
      <c r="D858" s="68">
        <f>D859+D860+D861</f>
        <v>12872.3</v>
      </c>
      <c r="E858" s="68">
        <f>E859+E860+E861</f>
        <v>0</v>
      </c>
      <c r="F858" s="68">
        <f>F859+F860+F861</f>
        <v>0</v>
      </c>
      <c r="G858" s="68">
        <f>G859+G860+G861</f>
        <v>0</v>
      </c>
      <c r="H858" s="55">
        <f>G858/C858*100</f>
        <v>0</v>
      </c>
      <c r="I858" s="403"/>
    </row>
    <row r="859" spans="1:9" ht="17.25" customHeight="1">
      <c r="A859" s="339"/>
      <c r="B859" s="314" t="s">
        <v>246</v>
      </c>
      <c r="C859" s="240">
        <v>8758.2999999999993</v>
      </c>
      <c r="D859" s="240">
        <v>8758.2999999999993</v>
      </c>
      <c r="E859" s="240">
        <v>0</v>
      </c>
      <c r="F859" s="240">
        <v>0</v>
      </c>
      <c r="G859" s="240">
        <v>0</v>
      </c>
      <c r="H859" s="59"/>
      <c r="I859" s="403"/>
    </row>
    <row r="860" spans="1:9" ht="17.25" customHeight="1">
      <c r="A860" s="339"/>
      <c r="B860" s="314" t="s">
        <v>18</v>
      </c>
      <c r="C860" s="240">
        <v>4114</v>
      </c>
      <c r="D860" s="240">
        <v>4114</v>
      </c>
      <c r="E860" s="240">
        <v>0</v>
      </c>
      <c r="F860" s="240">
        <v>0</v>
      </c>
      <c r="G860" s="240">
        <v>0</v>
      </c>
      <c r="H860" s="59">
        <f>G860/C860*100</f>
        <v>0</v>
      </c>
      <c r="I860" s="403"/>
    </row>
    <row r="861" spans="1:9" ht="17.25" customHeight="1">
      <c r="A861" s="339"/>
      <c r="B861" s="314" t="s">
        <v>19</v>
      </c>
      <c r="C861" s="68"/>
      <c r="D861" s="68"/>
      <c r="E861" s="68"/>
      <c r="F861" s="68"/>
      <c r="G861" s="68"/>
      <c r="H861" s="59"/>
      <c r="I861" s="397"/>
    </row>
    <row r="862" spans="1:9" ht="35.25" customHeight="1">
      <c r="A862" s="339" t="s">
        <v>266</v>
      </c>
      <c r="B862" s="328" t="s">
        <v>267</v>
      </c>
      <c r="C862" s="72">
        <f>C867+C871</f>
        <v>33467.599999999999</v>
      </c>
      <c r="D862" s="72">
        <f>D867+D871</f>
        <v>23383.200000000001</v>
      </c>
      <c r="E862" s="72">
        <f>E867+E871</f>
        <v>1680.14</v>
      </c>
      <c r="F862" s="72">
        <f>F867+F871</f>
        <v>1679.94</v>
      </c>
      <c r="G862" s="72">
        <f>G867+G871</f>
        <v>1679.94</v>
      </c>
      <c r="H862" s="54">
        <v>0</v>
      </c>
      <c r="I862" s="344"/>
    </row>
    <row r="863" spans="1:9" ht="17.25" customHeight="1">
      <c r="A863" s="339"/>
      <c r="B863" s="314" t="s">
        <v>246</v>
      </c>
      <c r="C863" s="68">
        <f t="shared" ref="C863:G864" si="73">C868+C872</f>
        <v>10084.4</v>
      </c>
      <c r="D863" s="68">
        <f t="shared" si="73"/>
        <v>0</v>
      </c>
      <c r="E863" s="68">
        <f t="shared" si="73"/>
        <v>0</v>
      </c>
      <c r="F863" s="68">
        <f t="shared" si="73"/>
        <v>0</v>
      </c>
      <c r="G863" s="68">
        <f t="shared" si="73"/>
        <v>0</v>
      </c>
      <c r="H863" s="59">
        <v>0</v>
      </c>
      <c r="I863" s="400" t="s">
        <v>268</v>
      </c>
    </row>
    <row r="864" spans="1:9" ht="17.25" customHeight="1">
      <c r="A864" s="339"/>
      <c r="B864" s="314" t="s">
        <v>18</v>
      </c>
      <c r="C864" s="68">
        <f t="shared" si="73"/>
        <v>23383.200000000001</v>
      </c>
      <c r="D864" s="68">
        <f t="shared" si="73"/>
        <v>23383.200000000001</v>
      </c>
      <c r="E864" s="68">
        <f t="shared" si="73"/>
        <v>1680.14</v>
      </c>
      <c r="F864" s="68">
        <f t="shared" si="73"/>
        <v>1679.94</v>
      </c>
      <c r="G864" s="68">
        <f t="shared" si="73"/>
        <v>1679.94</v>
      </c>
      <c r="H864" s="59">
        <v>0</v>
      </c>
      <c r="I864" s="403"/>
    </row>
    <row r="865" spans="1:9" ht="17.25" customHeight="1">
      <c r="A865" s="339"/>
      <c r="B865" s="314" t="s">
        <v>19</v>
      </c>
      <c r="C865" s="68">
        <f>C870+C874</f>
        <v>0</v>
      </c>
      <c r="D865" s="68">
        <f>D870+D874</f>
        <v>0</v>
      </c>
      <c r="E865" s="68">
        <f>E870+E874</f>
        <v>0</v>
      </c>
      <c r="F865" s="68">
        <f>F870+F874</f>
        <v>0</v>
      </c>
      <c r="G865" s="68">
        <f>G870+G874</f>
        <v>0</v>
      </c>
      <c r="H865" s="59"/>
      <c r="I865" s="403"/>
    </row>
    <row r="866" spans="1:9" ht="17.25" customHeight="1">
      <c r="A866" s="339"/>
      <c r="B866" s="316" t="s">
        <v>29</v>
      </c>
      <c r="C866" s="68"/>
      <c r="D866" s="68"/>
      <c r="E866" s="68"/>
      <c r="F866" s="68"/>
      <c r="G866" s="68"/>
      <c r="H866" s="59"/>
      <c r="I866" s="403"/>
    </row>
    <row r="867" spans="1:9" ht="17.25" customHeight="1">
      <c r="A867" s="339"/>
      <c r="B867" s="316" t="s">
        <v>20</v>
      </c>
      <c r="C867" s="68">
        <f>C868+C869+C870</f>
        <v>10439.9</v>
      </c>
      <c r="D867" s="68">
        <f>D868+D869+D870</f>
        <v>7294.2</v>
      </c>
      <c r="E867" s="68">
        <f>E868+E869+E870</f>
        <v>549.94000000000005</v>
      </c>
      <c r="F867" s="68">
        <f>F868+F869+F870</f>
        <v>549.74</v>
      </c>
      <c r="G867" s="68">
        <f>G868+G869+G870</f>
        <v>549.74</v>
      </c>
      <c r="H867" s="55"/>
      <c r="I867" s="403"/>
    </row>
    <row r="868" spans="1:9" ht="17.25" customHeight="1">
      <c r="A868" s="339"/>
      <c r="B868" s="314" t="s">
        <v>246</v>
      </c>
      <c r="C868" s="68">
        <v>3145.7</v>
      </c>
      <c r="D868" s="68"/>
      <c r="E868" s="68"/>
      <c r="F868" s="68"/>
      <c r="G868" s="68"/>
      <c r="H868" s="59"/>
      <c r="I868" s="403"/>
    </row>
    <row r="869" spans="1:9" ht="17.25" customHeight="1">
      <c r="A869" s="339"/>
      <c r="B869" s="314" t="s">
        <v>18</v>
      </c>
      <c r="C869" s="68">
        <v>7294.2</v>
      </c>
      <c r="D869" s="68">
        <v>7294.2</v>
      </c>
      <c r="E869" s="68">
        <v>549.94000000000005</v>
      </c>
      <c r="F869" s="68">
        <v>549.74</v>
      </c>
      <c r="G869" s="68">
        <v>549.74</v>
      </c>
      <c r="H869" s="59"/>
      <c r="I869" s="403"/>
    </row>
    <row r="870" spans="1:9" ht="17.25" customHeight="1">
      <c r="A870" s="339"/>
      <c r="B870" s="314" t="s">
        <v>19</v>
      </c>
      <c r="C870" s="68"/>
      <c r="D870" s="68"/>
      <c r="E870" s="68"/>
      <c r="F870" s="68"/>
      <c r="G870" s="68"/>
      <c r="H870" s="59"/>
      <c r="I870" s="403"/>
    </row>
    <row r="871" spans="1:9" ht="17.25" customHeight="1">
      <c r="A871" s="339"/>
      <c r="B871" s="316" t="s">
        <v>21</v>
      </c>
      <c r="C871" s="68">
        <f>C872+C873+C874</f>
        <v>23027.7</v>
      </c>
      <c r="D871" s="68">
        <f>D872+D873+D874</f>
        <v>16089</v>
      </c>
      <c r="E871" s="68">
        <f>E872+E873+E874</f>
        <v>1130.2</v>
      </c>
      <c r="F871" s="68">
        <f>F872+F873+F874</f>
        <v>1130.2</v>
      </c>
      <c r="G871" s="68">
        <f>G872+G873+G874</f>
        <v>1130.2</v>
      </c>
      <c r="H871" s="55">
        <v>0</v>
      </c>
      <c r="I871" s="403"/>
    </row>
    <row r="872" spans="1:9" ht="17.25" customHeight="1">
      <c r="A872" s="339"/>
      <c r="B872" s="314" t="s">
        <v>246</v>
      </c>
      <c r="C872" s="68">
        <v>6938.7</v>
      </c>
      <c r="D872" s="68"/>
      <c r="E872" s="68"/>
      <c r="F872" s="68"/>
      <c r="G872" s="68"/>
      <c r="H872" s="59"/>
      <c r="I872" s="403"/>
    </row>
    <row r="873" spans="1:9" ht="17.25" customHeight="1">
      <c r="A873" s="339"/>
      <c r="B873" s="314" t="s">
        <v>18</v>
      </c>
      <c r="C873" s="68">
        <v>16089</v>
      </c>
      <c r="D873" s="68">
        <v>16089</v>
      </c>
      <c r="E873" s="68">
        <v>1130.2</v>
      </c>
      <c r="F873" s="68">
        <v>1130.2</v>
      </c>
      <c r="G873" s="68">
        <v>1130.2</v>
      </c>
      <c r="H873" s="59">
        <v>0</v>
      </c>
      <c r="I873" s="403"/>
    </row>
    <row r="874" spans="1:9" ht="17.25" customHeight="1">
      <c r="A874" s="339"/>
      <c r="B874" s="314" t="s">
        <v>19</v>
      </c>
      <c r="C874" s="68"/>
      <c r="D874" s="68"/>
      <c r="E874" s="68"/>
      <c r="F874" s="68"/>
      <c r="G874" s="68"/>
      <c r="H874" s="59"/>
      <c r="I874" s="397"/>
    </row>
    <row r="875" spans="1:9" s="5" customFormat="1" ht="22.15" customHeight="1">
      <c r="A875" s="187" t="s">
        <v>269</v>
      </c>
      <c r="B875" s="188" t="s">
        <v>270</v>
      </c>
      <c r="C875" s="50">
        <f>C877+C878+C879</f>
        <v>563527.4</v>
      </c>
      <c r="D875" s="50">
        <f>D877+D878+D879</f>
        <v>563527.4</v>
      </c>
      <c r="E875" s="50">
        <f>E877+E878+E879</f>
        <v>143397.79999999999</v>
      </c>
      <c r="F875" s="50">
        <f>F877+F878+F879</f>
        <v>142307.29999999999</v>
      </c>
      <c r="G875" s="50">
        <f>G877+G878+G879</f>
        <v>142307.29999999999</v>
      </c>
      <c r="H875" s="50">
        <f>G875/C875*100</f>
        <v>25.252951320556903</v>
      </c>
      <c r="I875" s="189"/>
    </row>
    <row r="876" spans="1:9" ht="31.5">
      <c r="A876" s="339"/>
      <c r="B876" s="64" t="s">
        <v>271</v>
      </c>
      <c r="C876" s="65"/>
      <c r="D876" s="65"/>
      <c r="E876" s="65"/>
      <c r="F876" s="65"/>
      <c r="G876" s="65"/>
      <c r="H876" s="66"/>
      <c r="I876" s="331"/>
    </row>
    <row r="877" spans="1:9" ht="15.6" customHeight="1">
      <c r="A877" s="339"/>
      <c r="B877" s="67" t="s">
        <v>17</v>
      </c>
      <c r="C877" s="68">
        <f t="shared" ref="C877:G879" si="74">C882+C886</f>
        <v>337667</v>
      </c>
      <c r="D877" s="68">
        <f t="shared" si="74"/>
        <v>337667</v>
      </c>
      <c r="E877" s="68">
        <f t="shared" si="74"/>
        <v>74957.8</v>
      </c>
      <c r="F877" s="68">
        <f t="shared" si="74"/>
        <v>73867.3</v>
      </c>
      <c r="G877" s="68">
        <f t="shared" si="74"/>
        <v>73867.3</v>
      </c>
      <c r="H877" s="69">
        <f>G877/C877*100</f>
        <v>21.875782945920093</v>
      </c>
      <c r="I877" s="400" t="s">
        <v>272</v>
      </c>
    </row>
    <row r="878" spans="1:9" ht="15.75">
      <c r="A878" s="339"/>
      <c r="B878" s="67" t="s">
        <v>18</v>
      </c>
      <c r="C878" s="68">
        <f t="shared" si="74"/>
        <v>225860.4</v>
      </c>
      <c r="D878" s="68">
        <f t="shared" si="74"/>
        <v>225860.4</v>
      </c>
      <c r="E878" s="68">
        <f t="shared" si="74"/>
        <v>68440</v>
      </c>
      <c r="F878" s="68">
        <f t="shared" si="74"/>
        <v>68440</v>
      </c>
      <c r="G878" s="68">
        <f t="shared" si="74"/>
        <v>68440</v>
      </c>
      <c r="H878" s="69">
        <f>G878/C878*100</f>
        <v>30.301903299560262</v>
      </c>
      <c r="I878" s="401"/>
    </row>
    <row r="879" spans="1:9" ht="15.75">
      <c r="A879" s="339"/>
      <c r="B879" s="67" t="s">
        <v>19</v>
      </c>
      <c r="C879" s="68">
        <f t="shared" si="74"/>
        <v>0</v>
      </c>
      <c r="D879" s="68">
        <f t="shared" si="74"/>
        <v>0</v>
      </c>
      <c r="E879" s="68">
        <f t="shared" si="74"/>
        <v>0</v>
      </c>
      <c r="F879" s="68">
        <f t="shared" si="74"/>
        <v>0</v>
      </c>
      <c r="G879" s="68">
        <f t="shared" si="74"/>
        <v>0</v>
      </c>
      <c r="H879" s="69"/>
      <c r="I879" s="401"/>
    </row>
    <row r="880" spans="1:9" ht="15.75">
      <c r="A880" s="339"/>
      <c r="B880" s="70" t="s">
        <v>29</v>
      </c>
      <c r="C880" s="68"/>
      <c r="D880" s="68"/>
      <c r="E880" s="68"/>
      <c r="F880" s="68"/>
      <c r="G880" s="68"/>
      <c r="H880" s="69"/>
      <c r="I880" s="401"/>
    </row>
    <row r="881" spans="1:9" ht="15.75">
      <c r="A881" s="339"/>
      <c r="B881" s="70" t="s">
        <v>20</v>
      </c>
      <c r="C881" s="72">
        <f>C882+C883+C884</f>
        <v>0</v>
      </c>
      <c r="D881" s="72">
        <f>D882+D883+D884</f>
        <v>0</v>
      </c>
      <c r="E881" s="72">
        <f>E882+E883+E884</f>
        <v>0</v>
      </c>
      <c r="F881" s="72">
        <f>F882+F883+F884</f>
        <v>0</v>
      </c>
      <c r="G881" s="72">
        <f>G882+G883+G884</f>
        <v>0</v>
      </c>
      <c r="H881" s="69">
        <v>0</v>
      </c>
      <c r="I881" s="401"/>
    </row>
    <row r="882" spans="1:9" ht="22.9" customHeight="1">
      <c r="A882" s="339"/>
      <c r="B882" s="67" t="s">
        <v>17</v>
      </c>
      <c r="C882" s="68"/>
      <c r="D882" s="68"/>
      <c r="E882" s="68"/>
      <c r="F882" s="68"/>
      <c r="G882" s="68"/>
      <c r="H882" s="69">
        <v>0</v>
      </c>
      <c r="I882" s="401"/>
    </row>
    <row r="883" spans="1:9" ht="15.75">
      <c r="A883" s="339"/>
      <c r="B883" s="67" t="s">
        <v>18</v>
      </c>
      <c r="C883" s="68"/>
      <c r="D883" s="68"/>
      <c r="E883" s="68"/>
      <c r="F883" s="68"/>
      <c r="G883" s="68"/>
      <c r="H883" s="69">
        <v>0</v>
      </c>
      <c r="I883" s="395"/>
    </row>
    <row r="884" spans="1:9" ht="15.75">
      <c r="A884" s="339"/>
      <c r="B884" s="67" t="s">
        <v>19</v>
      </c>
      <c r="C884" s="68"/>
      <c r="D884" s="68"/>
      <c r="E884" s="68"/>
      <c r="F884" s="68"/>
      <c r="G884" s="68"/>
      <c r="H884" s="69"/>
      <c r="I884" s="395"/>
    </row>
    <row r="885" spans="1:9" ht="15.75">
      <c r="A885" s="339"/>
      <c r="B885" s="70" t="s">
        <v>21</v>
      </c>
      <c r="C885" s="72">
        <f>C886+C887+C888</f>
        <v>563527.4</v>
      </c>
      <c r="D885" s="72">
        <f>D886+D887+D888</f>
        <v>563527.4</v>
      </c>
      <c r="E885" s="72">
        <f>E886+E887+E888</f>
        <v>143397.79999999999</v>
      </c>
      <c r="F885" s="72">
        <f>F886+F887+F888</f>
        <v>142307.29999999999</v>
      </c>
      <c r="G885" s="72">
        <f>G886+G887+G888</f>
        <v>142307.29999999999</v>
      </c>
      <c r="H885" s="73">
        <f>G885/C885*100</f>
        <v>25.252951320556903</v>
      </c>
      <c r="I885" s="395"/>
    </row>
    <row r="886" spans="1:9" ht="15.75">
      <c r="A886" s="339"/>
      <c r="B886" s="67" t="s">
        <v>17</v>
      </c>
      <c r="C886" s="345">
        <f>340167-2500</f>
        <v>337667</v>
      </c>
      <c r="D886" s="345">
        <f>C886</f>
        <v>337667</v>
      </c>
      <c r="E886" s="345">
        <f>75457.8-500</f>
        <v>74957.8</v>
      </c>
      <c r="F886" s="345">
        <f>74367.3-500</f>
        <v>73867.3</v>
      </c>
      <c r="G886" s="345">
        <f>74367.3-500</f>
        <v>73867.3</v>
      </c>
      <c r="H886" s="69">
        <f>G886/C886*100</f>
        <v>21.875782945920093</v>
      </c>
      <c r="I886" s="395"/>
    </row>
    <row r="887" spans="1:9" ht="15.75">
      <c r="A887" s="339"/>
      <c r="B887" s="67" t="s">
        <v>18</v>
      </c>
      <c r="C887" s="345">
        <f>212860.4+9000+4000</f>
        <v>225860.4</v>
      </c>
      <c r="D887" s="345">
        <f>212860.4+9000+4000</f>
        <v>225860.4</v>
      </c>
      <c r="E887" s="345">
        <v>68440</v>
      </c>
      <c r="F887" s="345">
        <v>68440</v>
      </c>
      <c r="G887" s="345">
        <v>68440</v>
      </c>
      <c r="H887" s="69">
        <f>G887/C887*100</f>
        <v>30.301903299560262</v>
      </c>
      <c r="I887" s="395"/>
    </row>
    <row r="888" spans="1:9" ht="15.75">
      <c r="A888" s="339"/>
      <c r="B888" s="67" t="s">
        <v>19</v>
      </c>
      <c r="C888" s="68"/>
      <c r="D888" s="68"/>
      <c r="E888" s="68"/>
      <c r="F888" s="68"/>
      <c r="G888" s="68"/>
      <c r="H888" s="69"/>
      <c r="I888" s="396"/>
    </row>
    <row r="889" spans="1:9" s="5" customFormat="1" ht="73.5" customHeight="1">
      <c r="A889" s="187" t="s">
        <v>273</v>
      </c>
      <c r="B889" s="188" t="s">
        <v>274</v>
      </c>
      <c r="C889" s="50">
        <f>C890+C891+C892</f>
        <v>3727364.4</v>
      </c>
      <c r="D889" s="50">
        <f>D890+D891+D892</f>
        <v>3698280.1999999997</v>
      </c>
      <c r="E889" s="50">
        <f>E890+E891+E892</f>
        <v>1919499.7</v>
      </c>
      <c r="F889" s="50">
        <f>F890+F891+F892</f>
        <v>1917831.9</v>
      </c>
      <c r="G889" s="50">
        <f>G890+G891+G892</f>
        <v>1917831.9</v>
      </c>
      <c r="H889" s="50">
        <f>G889/C889*100</f>
        <v>51.452761098431907</v>
      </c>
      <c r="I889" s="189"/>
    </row>
    <row r="890" spans="1:9" ht="15.75">
      <c r="A890" s="338"/>
      <c r="B890" s="67" t="s">
        <v>17</v>
      </c>
      <c r="C890" s="206">
        <f>C895+C909</f>
        <v>3727364.4</v>
      </c>
      <c r="D890" s="206">
        <f>D895+D909</f>
        <v>3698280.1999999997</v>
      </c>
      <c r="E890" s="206">
        <f>E895+E909</f>
        <v>1919499.7</v>
      </c>
      <c r="F890" s="206">
        <f>F895+F909</f>
        <v>1917831.9</v>
      </c>
      <c r="G890" s="206">
        <f>G895+G909</f>
        <v>1917831.9</v>
      </c>
      <c r="H890" s="59">
        <f>G890/C890*100</f>
        <v>51.452761098431907</v>
      </c>
      <c r="I890" s="331"/>
    </row>
    <row r="891" spans="1:9" ht="15.75">
      <c r="A891" s="338"/>
      <c r="B891" s="67" t="s">
        <v>18</v>
      </c>
      <c r="C891" s="206">
        <f t="shared" ref="C891:G892" si="75">C896+C910</f>
        <v>0</v>
      </c>
      <c r="D891" s="206">
        <f t="shared" si="75"/>
        <v>0</v>
      </c>
      <c r="E891" s="206">
        <f t="shared" si="75"/>
        <v>0</v>
      </c>
      <c r="F891" s="206">
        <f t="shared" si="75"/>
        <v>0</v>
      </c>
      <c r="G891" s="206">
        <f t="shared" si="75"/>
        <v>0</v>
      </c>
      <c r="H891" s="59">
        <v>0</v>
      </c>
      <c r="I891" s="331"/>
    </row>
    <row r="892" spans="1:9" ht="15.75">
      <c r="A892" s="338"/>
      <c r="B892" s="67" t="s">
        <v>19</v>
      </c>
      <c r="C892" s="206">
        <f t="shared" si="75"/>
        <v>0</v>
      </c>
      <c r="D892" s="206">
        <f t="shared" si="75"/>
        <v>0</v>
      </c>
      <c r="E892" s="206">
        <f t="shared" si="75"/>
        <v>0</v>
      </c>
      <c r="F892" s="206">
        <f t="shared" si="75"/>
        <v>0</v>
      </c>
      <c r="G892" s="206">
        <f t="shared" si="75"/>
        <v>0</v>
      </c>
      <c r="H892" s="59"/>
      <c r="I892" s="331"/>
    </row>
    <row r="893" spans="1:9" s="196" customFormat="1" ht="47.25">
      <c r="A893" s="76" t="s">
        <v>275</v>
      </c>
      <c r="B893" s="77" t="s">
        <v>276</v>
      </c>
      <c r="C893" s="195">
        <f>C895+C896+C897</f>
        <v>3662455.8</v>
      </c>
      <c r="D893" s="195">
        <f>D895+D896+D897</f>
        <v>3662455.8</v>
      </c>
      <c r="E893" s="195">
        <f>E895+E896+E897</f>
        <v>1887913.5</v>
      </c>
      <c r="F893" s="195">
        <f>F895+F896+F897</f>
        <v>1887913.5</v>
      </c>
      <c r="G893" s="195">
        <f>G895+G896+G897</f>
        <v>1887913.5</v>
      </c>
      <c r="H893" s="195">
        <f>G893/C893*100</f>
        <v>51.54774837146158</v>
      </c>
      <c r="I893" s="79"/>
    </row>
    <row r="894" spans="1:9" ht="16.149999999999999" customHeight="1">
      <c r="A894" s="339"/>
      <c r="B894" s="64" t="s">
        <v>137</v>
      </c>
      <c r="C894" s="65"/>
      <c r="D894" s="65"/>
      <c r="E894" s="65"/>
      <c r="F894" s="65"/>
      <c r="G894" s="65"/>
      <c r="H894" s="69"/>
      <c r="I894" s="331"/>
    </row>
    <row r="895" spans="1:9" ht="16.149999999999999" customHeight="1">
      <c r="A895" s="339"/>
      <c r="B895" s="67" t="s">
        <v>17</v>
      </c>
      <c r="C895" s="68">
        <f t="shared" ref="C895:G897" si="76">C900+C904</f>
        <v>3662455.8</v>
      </c>
      <c r="D895" s="68">
        <f t="shared" si="76"/>
        <v>3662455.8</v>
      </c>
      <c r="E895" s="68">
        <f t="shared" si="76"/>
        <v>1887913.5</v>
      </c>
      <c r="F895" s="68">
        <f t="shared" si="76"/>
        <v>1887913.5</v>
      </c>
      <c r="G895" s="68">
        <f t="shared" si="76"/>
        <v>1887913.5</v>
      </c>
      <c r="H895" s="69">
        <f>G895/C895*100</f>
        <v>51.54774837146158</v>
      </c>
      <c r="I895" s="400" t="s">
        <v>277</v>
      </c>
    </row>
    <row r="896" spans="1:9" ht="16.149999999999999" customHeight="1">
      <c r="A896" s="339"/>
      <c r="B896" s="67" t="s">
        <v>18</v>
      </c>
      <c r="C896" s="68">
        <f t="shared" si="76"/>
        <v>0</v>
      </c>
      <c r="D896" s="68">
        <f t="shared" si="76"/>
        <v>0</v>
      </c>
      <c r="E896" s="68">
        <f t="shared" si="76"/>
        <v>0</v>
      </c>
      <c r="F896" s="68">
        <f t="shared" si="76"/>
        <v>0</v>
      </c>
      <c r="G896" s="68">
        <f t="shared" si="76"/>
        <v>0</v>
      </c>
      <c r="H896" s="69"/>
      <c r="I896" s="401"/>
    </row>
    <row r="897" spans="1:9" ht="16.149999999999999" customHeight="1">
      <c r="A897" s="339"/>
      <c r="B897" s="67" t="s">
        <v>19</v>
      </c>
      <c r="C897" s="68">
        <f t="shared" si="76"/>
        <v>0</v>
      </c>
      <c r="D897" s="68">
        <f t="shared" si="76"/>
        <v>0</v>
      </c>
      <c r="E897" s="68">
        <f t="shared" si="76"/>
        <v>0</v>
      </c>
      <c r="F897" s="68">
        <f t="shared" si="76"/>
        <v>0</v>
      </c>
      <c r="G897" s="68">
        <f t="shared" si="76"/>
        <v>0</v>
      </c>
      <c r="H897" s="69"/>
      <c r="I897" s="401"/>
    </row>
    <row r="898" spans="1:9" ht="16.149999999999999" customHeight="1">
      <c r="A898" s="339"/>
      <c r="B898" s="70" t="s">
        <v>29</v>
      </c>
      <c r="C898" s="68"/>
      <c r="D898" s="68"/>
      <c r="E898" s="68"/>
      <c r="F898" s="68"/>
      <c r="G898" s="68"/>
      <c r="H898" s="71"/>
      <c r="I898" s="401"/>
    </row>
    <row r="899" spans="1:9" ht="16.149999999999999" customHeight="1">
      <c r="A899" s="339"/>
      <c r="B899" s="70" t="s">
        <v>20</v>
      </c>
      <c r="C899" s="72">
        <f>C900+C901+C902</f>
        <v>0</v>
      </c>
      <c r="D899" s="72">
        <f>D900+D901+D902</f>
        <v>0</v>
      </c>
      <c r="E899" s="72">
        <f>E900+E901+E902</f>
        <v>0</v>
      </c>
      <c r="F899" s="72">
        <f>F900+F901+F902</f>
        <v>0</v>
      </c>
      <c r="G899" s="72">
        <f>G900+G901+G902</f>
        <v>0</v>
      </c>
      <c r="H899" s="73"/>
      <c r="I899" s="401"/>
    </row>
    <row r="900" spans="1:9" ht="16.149999999999999" customHeight="1">
      <c r="A900" s="339"/>
      <c r="B900" s="67" t="s">
        <v>17</v>
      </c>
      <c r="C900" s="68">
        <v>0</v>
      </c>
      <c r="D900" s="68">
        <v>0</v>
      </c>
      <c r="E900" s="68">
        <v>0</v>
      </c>
      <c r="F900" s="68">
        <v>0</v>
      </c>
      <c r="G900" s="68">
        <v>0</v>
      </c>
      <c r="H900" s="69"/>
      <c r="I900" s="401"/>
    </row>
    <row r="901" spans="1:9" ht="16.149999999999999" customHeight="1">
      <c r="A901" s="339"/>
      <c r="B901" s="67" t="s">
        <v>18</v>
      </c>
      <c r="C901" s="68">
        <v>0</v>
      </c>
      <c r="D901" s="68">
        <v>0</v>
      </c>
      <c r="E901" s="68">
        <v>0</v>
      </c>
      <c r="F901" s="68">
        <v>0</v>
      </c>
      <c r="G901" s="68">
        <v>0</v>
      </c>
      <c r="H901" s="69"/>
      <c r="I901" s="395"/>
    </row>
    <row r="902" spans="1:9" ht="15.75">
      <c r="A902" s="339"/>
      <c r="B902" s="67" t="s">
        <v>19</v>
      </c>
      <c r="C902" s="68"/>
      <c r="D902" s="68"/>
      <c r="E902" s="68"/>
      <c r="F902" s="68"/>
      <c r="G902" s="68"/>
      <c r="H902" s="69"/>
      <c r="I902" s="395"/>
    </row>
    <row r="903" spans="1:9" ht="15.75">
      <c r="A903" s="339"/>
      <c r="B903" s="70" t="s">
        <v>21</v>
      </c>
      <c r="C903" s="72">
        <f>C904+C905+C906</f>
        <v>3662455.8</v>
      </c>
      <c r="D903" s="72">
        <f>D904+D905+D906</f>
        <v>3662455.8</v>
      </c>
      <c r="E903" s="72">
        <f>E904+E905+E906</f>
        <v>1887913.5</v>
      </c>
      <c r="F903" s="72">
        <f>F904+F905+F906</f>
        <v>1887913.5</v>
      </c>
      <c r="G903" s="72">
        <f>G904+G905+G906</f>
        <v>1887913.5</v>
      </c>
      <c r="H903" s="73">
        <f>G903/C903*100</f>
        <v>51.54774837146158</v>
      </c>
      <c r="I903" s="395"/>
    </row>
    <row r="904" spans="1:9" ht="15.75">
      <c r="A904" s="339"/>
      <c r="B904" s="67" t="s">
        <v>17</v>
      </c>
      <c r="C904" s="240">
        <v>3662455.8</v>
      </c>
      <c r="D904" s="240">
        <f>C904</f>
        <v>3662455.8</v>
      </c>
      <c r="E904" s="240">
        <v>1887913.5</v>
      </c>
      <c r="F904" s="240">
        <v>1887913.5</v>
      </c>
      <c r="G904" s="240">
        <v>1887913.5</v>
      </c>
      <c r="H904" s="69">
        <f>G904/C904*100</f>
        <v>51.54774837146158</v>
      </c>
      <c r="I904" s="395"/>
    </row>
    <row r="905" spans="1:9" ht="15.75">
      <c r="A905" s="339"/>
      <c r="B905" s="67" t="s">
        <v>18</v>
      </c>
      <c r="C905" s="68">
        <v>0</v>
      </c>
      <c r="D905" s="68">
        <v>0</v>
      </c>
      <c r="E905" s="68">
        <v>0</v>
      </c>
      <c r="F905" s="68">
        <v>0</v>
      </c>
      <c r="G905" s="68">
        <v>0</v>
      </c>
      <c r="H905" s="69"/>
      <c r="I905" s="395"/>
    </row>
    <row r="906" spans="1:9" ht="20.25" customHeight="1">
      <c r="A906" s="339"/>
      <c r="B906" s="67" t="s">
        <v>19</v>
      </c>
      <c r="C906" s="68"/>
      <c r="D906" s="68"/>
      <c r="E906" s="68"/>
      <c r="F906" s="68"/>
      <c r="G906" s="68"/>
      <c r="H906" s="69"/>
      <c r="I906" s="396"/>
    </row>
    <row r="907" spans="1:9" s="196" customFormat="1" ht="63.6" customHeight="1">
      <c r="A907" s="76" t="s">
        <v>278</v>
      </c>
      <c r="B907" s="77" t="s">
        <v>279</v>
      </c>
      <c r="C907" s="195">
        <f>C909+C910+C911</f>
        <v>64908.6</v>
      </c>
      <c r="D907" s="195">
        <f>D909+D910+D911</f>
        <v>35824.400000000001</v>
      </c>
      <c r="E907" s="195">
        <f>E909+E910+E911</f>
        <v>31586.2</v>
      </c>
      <c r="F907" s="195">
        <f>F909+F910+F911</f>
        <v>29918.400000000001</v>
      </c>
      <c r="G907" s="195">
        <f>G909+G910+G911</f>
        <v>29918.400000000001</v>
      </c>
      <c r="H907" s="195">
        <f>G907/C907*100</f>
        <v>46.093121712685225</v>
      </c>
      <c r="I907" s="79"/>
    </row>
    <row r="908" spans="1:9" ht="15.75">
      <c r="A908" s="338"/>
      <c r="B908" s="64" t="s">
        <v>137</v>
      </c>
      <c r="C908" s="346"/>
      <c r="D908" s="346"/>
      <c r="E908" s="346"/>
      <c r="F908" s="346"/>
      <c r="G908" s="346"/>
      <c r="H908" s="197"/>
      <c r="I908" s="331"/>
    </row>
    <row r="909" spans="1:9" ht="15.75">
      <c r="A909" s="339"/>
      <c r="B909" s="67" t="s">
        <v>17</v>
      </c>
      <c r="C909" s="68">
        <f t="shared" ref="C909:G910" si="77">C914+C918</f>
        <v>64908.6</v>
      </c>
      <c r="D909" s="68">
        <f t="shared" si="77"/>
        <v>35824.400000000001</v>
      </c>
      <c r="E909" s="68">
        <f t="shared" si="77"/>
        <v>31586.2</v>
      </c>
      <c r="F909" s="68">
        <f t="shared" si="77"/>
        <v>29918.400000000001</v>
      </c>
      <c r="G909" s="68">
        <f t="shared" si="77"/>
        <v>29918.400000000001</v>
      </c>
      <c r="H909" s="197">
        <f>G909/C909*100</f>
        <v>46.093121712685225</v>
      </c>
      <c r="I909" s="400" t="s">
        <v>280</v>
      </c>
    </row>
    <row r="910" spans="1:9" ht="15.75">
      <c r="A910" s="339"/>
      <c r="B910" s="314" t="s">
        <v>18</v>
      </c>
      <c r="C910" s="68">
        <f t="shared" si="77"/>
        <v>0</v>
      </c>
      <c r="D910" s="68">
        <f t="shared" si="77"/>
        <v>0</v>
      </c>
      <c r="E910" s="68">
        <f t="shared" si="77"/>
        <v>0</v>
      </c>
      <c r="F910" s="68">
        <f t="shared" si="77"/>
        <v>0</v>
      </c>
      <c r="G910" s="68">
        <f t="shared" si="77"/>
        <v>0</v>
      </c>
      <c r="H910" s="197">
        <v>0</v>
      </c>
      <c r="I910" s="401"/>
    </row>
    <row r="911" spans="1:9" ht="15.75">
      <c r="A911" s="339"/>
      <c r="B911" s="314" t="s">
        <v>19</v>
      </c>
      <c r="C911" s="68">
        <v>0</v>
      </c>
      <c r="D911" s="68">
        <v>0</v>
      </c>
      <c r="E911" s="68">
        <v>0</v>
      </c>
      <c r="F911" s="68">
        <v>0</v>
      </c>
      <c r="G911" s="68">
        <v>0</v>
      </c>
      <c r="H911" s="197"/>
      <c r="I911" s="401"/>
    </row>
    <row r="912" spans="1:9" ht="15.75">
      <c r="A912" s="339"/>
      <c r="B912" s="316" t="s">
        <v>29</v>
      </c>
      <c r="C912" s="68"/>
      <c r="D912" s="68"/>
      <c r="E912" s="68"/>
      <c r="F912" s="68"/>
      <c r="G912" s="68"/>
      <c r="H912" s="197"/>
      <c r="I912" s="401"/>
    </row>
    <row r="913" spans="1:9" ht="15.75">
      <c r="A913" s="339"/>
      <c r="B913" s="316" t="s">
        <v>20</v>
      </c>
      <c r="C913" s="72">
        <f>C914+C915+C916</f>
        <v>0</v>
      </c>
      <c r="D913" s="72">
        <f>D914+D915+D916</f>
        <v>0</v>
      </c>
      <c r="E913" s="72">
        <f>E914+E915+E916</f>
        <v>0</v>
      </c>
      <c r="F913" s="72">
        <f>F914+F915+F916</f>
        <v>0</v>
      </c>
      <c r="G913" s="72">
        <f>G914+G915+G916</f>
        <v>0</v>
      </c>
      <c r="H913" s="197"/>
      <c r="I913" s="401"/>
    </row>
    <row r="914" spans="1:9" ht="15.75">
      <c r="A914" s="339"/>
      <c r="B914" s="67" t="s">
        <v>17</v>
      </c>
      <c r="C914" s="68">
        <v>0</v>
      </c>
      <c r="D914" s="68">
        <v>0</v>
      </c>
      <c r="E914" s="68">
        <v>0</v>
      </c>
      <c r="F914" s="68">
        <v>0</v>
      </c>
      <c r="G914" s="68">
        <v>0</v>
      </c>
      <c r="H914" s="197"/>
      <c r="I914" s="401"/>
    </row>
    <row r="915" spans="1:9" ht="15.75">
      <c r="A915" s="339"/>
      <c r="B915" s="314" t="s">
        <v>18</v>
      </c>
      <c r="C915" s="68">
        <v>0</v>
      </c>
      <c r="D915" s="68">
        <v>0</v>
      </c>
      <c r="E915" s="68">
        <v>0</v>
      </c>
      <c r="F915" s="68">
        <v>0</v>
      </c>
      <c r="G915" s="68">
        <v>0</v>
      </c>
      <c r="H915" s="197"/>
      <c r="I915" s="401"/>
    </row>
    <row r="916" spans="1:9" ht="15.75">
      <c r="A916" s="339"/>
      <c r="B916" s="314" t="s">
        <v>19</v>
      </c>
      <c r="C916" s="68">
        <v>0</v>
      </c>
      <c r="D916" s="68">
        <v>0</v>
      </c>
      <c r="E916" s="68">
        <v>0</v>
      </c>
      <c r="F916" s="68">
        <v>0</v>
      </c>
      <c r="G916" s="68">
        <v>0</v>
      </c>
      <c r="H916" s="197"/>
      <c r="I916" s="401"/>
    </row>
    <row r="917" spans="1:9" ht="15.75">
      <c r="A917" s="339"/>
      <c r="B917" s="316" t="s">
        <v>21</v>
      </c>
      <c r="C917" s="72">
        <f>C918+C919+C920</f>
        <v>64908.6</v>
      </c>
      <c r="D917" s="72">
        <f>D918+D919+D920</f>
        <v>35824.400000000001</v>
      </c>
      <c r="E917" s="72">
        <f>E918+E919+E920</f>
        <v>31586.2</v>
      </c>
      <c r="F917" s="72">
        <f>F918+F919+F920</f>
        <v>29918.400000000001</v>
      </c>
      <c r="G917" s="72">
        <f>G918+G919+G920</f>
        <v>29918.400000000001</v>
      </c>
      <c r="H917" s="197">
        <f>G917/C917*100</f>
        <v>46.093121712685225</v>
      </c>
      <c r="I917" s="401"/>
    </row>
    <row r="918" spans="1:9" ht="15.75">
      <c r="A918" s="339"/>
      <c r="B918" s="67" t="s">
        <v>17</v>
      </c>
      <c r="C918" s="240">
        <v>64908.6</v>
      </c>
      <c r="D918" s="240">
        <v>35824.400000000001</v>
      </c>
      <c r="E918" s="240">
        <v>31586.2</v>
      </c>
      <c r="F918" s="240">
        <v>29918.400000000001</v>
      </c>
      <c r="G918" s="240">
        <v>29918.400000000001</v>
      </c>
      <c r="H918" s="197">
        <f>G918/C918*100</f>
        <v>46.093121712685225</v>
      </c>
      <c r="I918" s="401"/>
    </row>
    <row r="919" spans="1:9" ht="15.75">
      <c r="A919" s="339"/>
      <c r="B919" s="314" t="s">
        <v>18</v>
      </c>
      <c r="C919" s="68"/>
      <c r="D919" s="68"/>
      <c r="E919" s="68"/>
      <c r="F919" s="68"/>
      <c r="G919" s="68"/>
      <c r="H919" s="197">
        <v>0</v>
      </c>
      <c r="I919" s="401"/>
    </row>
    <row r="920" spans="1:9" ht="15.75">
      <c r="A920" s="339"/>
      <c r="B920" s="314" t="s">
        <v>19</v>
      </c>
      <c r="C920" s="68">
        <v>0</v>
      </c>
      <c r="D920" s="68">
        <v>0</v>
      </c>
      <c r="E920" s="68">
        <v>0</v>
      </c>
      <c r="F920" s="68">
        <v>0</v>
      </c>
      <c r="G920" s="68">
        <v>0</v>
      </c>
      <c r="H920" s="197"/>
      <c r="I920" s="402"/>
    </row>
    <row r="921" spans="1:9" s="5" customFormat="1" ht="15.75">
      <c r="A921" s="187" t="s">
        <v>281</v>
      </c>
      <c r="B921" s="188" t="s">
        <v>282</v>
      </c>
      <c r="C921" s="50">
        <f>C925+C939+C953+C967</f>
        <v>220458.69999999998</v>
      </c>
      <c r="D921" s="50">
        <f>D925+D939+D953+D967</f>
        <v>203616.69999999998</v>
      </c>
      <c r="E921" s="50">
        <f>E925+E939+E953+E967</f>
        <v>182505.69999999998</v>
      </c>
      <c r="F921" s="50">
        <f>F925+F939+F953+F967</f>
        <v>70287</v>
      </c>
      <c r="G921" s="50">
        <f>G925+G939+G953+G967</f>
        <v>83715.5</v>
      </c>
      <c r="H921" s="50">
        <f>G921/C921*100</f>
        <v>37.973325616090456</v>
      </c>
      <c r="I921" s="189"/>
    </row>
    <row r="922" spans="1:9" s="5" customFormat="1" ht="15.75">
      <c r="A922" s="190"/>
      <c r="B922" s="67" t="s">
        <v>17</v>
      </c>
      <c r="C922" s="59">
        <f>C927+C941+C955+C969</f>
        <v>149832</v>
      </c>
      <c r="D922" s="59">
        <f>D927+D941+D955+D969</f>
        <v>132990</v>
      </c>
      <c r="E922" s="59">
        <f>E927+E941+E955+E969</f>
        <v>132990</v>
      </c>
      <c r="F922" s="59">
        <f>F927+F941+F955+F969</f>
        <v>44940.800000000003</v>
      </c>
      <c r="G922" s="59">
        <f>G927+G941+G955+G969</f>
        <v>34681.199999999997</v>
      </c>
      <c r="H922" s="198">
        <f>G922/C922*100</f>
        <v>23.146724331250997</v>
      </c>
      <c r="I922" s="82"/>
    </row>
    <row r="923" spans="1:9" s="5" customFormat="1" ht="15.75">
      <c r="A923" s="190"/>
      <c r="B923" s="67" t="s">
        <v>18</v>
      </c>
      <c r="C923" s="59">
        <f t="shared" ref="C923:G924" si="78">C928+C942+C956+C970</f>
        <v>70626.7</v>
      </c>
      <c r="D923" s="59">
        <f t="shared" si="78"/>
        <v>70626.7</v>
      </c>
      <c r="E923" s="59">
        <f t="shared" si="78"/>
        <v>49515.700000000004</v>
      </c>
      <c r="F923" s="59">
        <f t="shared" si="78"/>
        <v>25346.2</v>
      </c>
      <c r="G923" s="59">
        <f t="shared" si="78"/>
        <v>49034.3</v>
      </c>
      <c r="H923" s="198">
        <f>G923/C923*100</f>
        <v>69.427426171688623</v>
      </c>
      <c r="I923" s="82"/>
    </row>
    <row r="924" spans="1:9" s="5" customFormat="1" ht="15.75">
      <c r="A924" s="190"/>
      <c r="B924" s="67" t="s">
        <v>19</v>
      </c>
      <c r="C924" s="59">
        <f t="shared" si="78"/>
        <v>0</v>
      </c>
      <c r="D924" s="59"/>
      <c r="E924" s="59"/>
      <c r="F924" s="59"/>
      <c r="G924" s="59"/>
      <c r="H924" s="55"/>
      <c r="I924" s="82"/>
    </row>
    <row r="925" spans="1:9" s="200" customFormat="1" ht="31.5">
      <c r="A925" s="241" t="s">
        <v>283</v>
      </c>
      <c r="B925" s="74" t="s">
        <v>284</v>
      </c>
      <c r="C925" s="62">
        <f>C927+C928+C929</f>
        <v>195145.3</v>
      </c>
      <c r="D925" s="62">
        <f>D927+D928+D929</f>
        <v>195145.3</v>
      </c>
      <c r="E925" s="62">
        <f>E927+E928+E929</f>
        <v>174034.3</v>
      </c>
      <c r="F925" s="62">
        <f>F927+F928+F929</f>
        <v>70287</v>
      </c>
      <c r="G925" s="62">
        <f>G927+G928+G929</f>
        <v>83715.5</v>
      </c>
      <c r="H925" s="62">
        <f>G925/C925*100</f>
        <v>42.899060341191927</v>
      </c>
      <c r="I925" s="75"/>
    </row>
    <row r="926" spans="1:9" ht="37.5" customHeight="1">
      <c r="A926" s="338"/>
      <c r="B926" s="166" t="s">
        <v>285</v>
      </c>
      <c r="C926" s="55"/>
      <c r="D926" s="55"/>
      <c r="E926" s="55"/>
      <c r="F926" s="55"/>
      <c r="G926" s="55"/>
      <c r="H926" s="347"/>
      <c r="I926" s="272"/>
    </row>
    <row r="927" spans="1:9" ht="25.5" customHeight="1">
      <c r="A927" s="339"/>
      <c r="B927" s="67" t="s">
        <v>17</v>
      </c>
      <c r="C927" s="206">
        <f t="shared" ref="C927:G929" si="79">C932+C936</f>
        <v>125000</v>
      </c>
      <c r="D927" s="206">
        <f t="shared" si="79"/>
        <v>125000</v>
      </c>
      <c r="E927" s="206">
        <f t="shared" si="79"/>
        <v>125000</v>
      </c>
      <c r="F927" s="206">
        <f t="shared" si="79"/>
        <v>44940.800000000003</v>
      </c>
      <c r="G927" s="206">
        <f t="shared" si="79"/>
        <v>34681.199999999997</v>
      </c>
      <c r="H927" s="198">
        <f>G927/C927*100</f>
        <v>27.744959999999995</v>
      </c>
      <c r="I927" s="400" t="s">
        <v>286</v>
      </c>
    </row>
    <row r="928" spans="1:9" ht="27.75" customHeight="1">
      <c r="A928" s="339"/>
      <c r="B928" s="67" t="s">
        <v>18</v>
      </c>
      <c r="C928" s="206">
        <f t="shared" si="79"/>
        <v>70145.3</v>
      </c>
      <c r="D928" s="206">
        <f t="shared" si="79"/>
        <v>70145.3</v>
      </c>
      <c r="E928" s="206">
        <f t="shared" si="79"/>
        <v>49034.3</v>
      </c>
      <c r="F928" s="206">
        <f t="shared" si="79"/>
        <v>25346.2</v>
      </c>
      <c r="G928" s="206">
        <f t="shared" si="79"/>
        <v>49034.3</v>
      </c>
      <c r="H928" s="198">
        <f>G928/C928*100</f>
        <v>69.903899477227981</v>
      </c>
      <c r="I928" s="401"/>
    </row>
    <row r="929" spans="1:9" ht="29.25" customHeight="1">
      <c r="A929" s="339"/>
      <c r="B929" s="67" t="s">
        <v>19</v>
      </c>
      <c r="C929" s="206">
        <f t="shared" si="79"/>
        <v>0</v>
      </c>
      <c r="D929" s="206">
        <f t="shared" si="79"/>
        <v>0</v>
      </c>
      <c r="E929" s="206">
        <f t="shared" si="79"/>
        <v>0</v>
      </c>
      <c r="F929" s="206">
        <f t="shared" si="79"/>
        <v>0</v>
      </c>
      <c r="G929" s="206">
        <f t="shared" si="79"/>
        <v>0</v>
      </c>
      <c r="H929" s="198">
        <v>0</v>
      </c>
      <c r="I929" s="401"/>
    </row>
    <row r="930" spans="1:9" ht="20.25" customHeight="1">
      <c r="A930" s="339"/>
      <c r="B930" s="212" t="s">
        <v>29</v>
      </c>
      <c r="C930" s="206"/>
      <c r="D930" s="206"/>
      <c r="E930" s="206"/>
      <c r="F930" s="206"/>
      <c r="G930" s="206"/>
      <c r="H930" s="207"/>
      <c r="I930" s="401"/>
    </row>
    <row r="931" spans="1:9" ht="18" customHeight="1">
      <c r="A931" s="339"/>
      <c r="B931" s="273" t="s">
        <v>20</v>
      </c>
      <c r="C931" s="208">
        <f>C932+C933+C934</f>
        <v>195145.3</v>
      </c>
      <c r="D931" s="208">
        <f>D932+D933+D934</f>
        <v>195145.3</v>
      </c>
      <c r="E931" s="208">
        <f>E932+E933+E934</f>
        <v>174034.3</v>
      </c>
      <c r="F931" s="208">
        <f>F932+F933+F934</f>
        <v>70287</v>
      </c>
      <c r="G931" s="208">
        <f>G932+G933+G934</f>
        <v>83715.5</v>
      </c>
      <c r="H931" s="207">
        <f>G931/C931*100</f>
        <v>42.899060341191927</v>
      </c>
      <c r="I931" s="401"/>
    </row>
    <row r="932" spans="1:9" ht="26.25" customHeight="1">
      <c r="A932" s="339"/>
      <c r="B932" s="67" t="s">
        <v>17</v>
      </c>
      <c r="C932" s="128">
        <v>125000</v>
      </c>
      <c r="D932" s="128">
        <v>125000</v>
      </c>
      <c r="E932" s="128">
        <v>125000</v>
      </c>
      <c r="F932" s="128">
        <v>44940.800000000003</v>
      </c>
      <c r="G932" s="128">
        <v>34681.199999999997</v>
      </c>
      <c r="H932" s="198">
        <f>G932/C932*100</f>
        <v>27.744959999999995</v>
      </c>
      <c r="I932" s="401"/>
    </row>
    <row r="933" spans="1:9" ht="25.5" customHeight="1">
      <c r="A933" s="339"/>
      <c r="B933" s="67" t="s">
        <v>18</v>
      </c>
      <c r="C933" s="128">
        <v>70145.3</v>
      </c>
      <c r="D933" s="128">
        <v>70145.3</v>
      </c>
      <c r="E933" s="128">
        <v>49034.3</v>
      </c>
      <c r="F933" s="128">
        <v>25346.2</v>
      </c>
      <c r="G933" s="128">
        <v>49034.3</v>
      </c>
      <c r="H933" s="198">
        <f>G933/C933*100</f>
        <v>69.903899477227981</v>
      </c>
      <c r="I933" s="401"/>
    </row>
    <row r="934" spans="1:9" ht="18" customHeight="1">
      <c r="A934" s="339"/>
      <c r="B934" s="67" t="s">
        <v>19</v>
      </c>
      <c r="C934" s="206">
        <v>0</v>
      </c>
      <c r="D934" s="206"/>
      <c r="E934" s="206"/>
      <c r="F934" s="206">
        <v>0</v>
      </c>
      <c r="G934" s="206">
        <v>0</v>
      </c>
      <c r="H934" s="198">
        <v>0</v>
      </c>
      <c r="I934" s="401"/>
    </row>
    <row r="935" spans="1:9" ht="19.5" customHeight="1">
      <c r="A935" s="339"/>
      <c r="B935" s="212" t="s">
        <v>172</v>
      </c>
      <c r="C935" s="208">
        <f>C936+C937+C938</f>
        <v>0</v>
      </c>
      <c r="D935" s="208">
        <f>D936+D937+D938</f>
        <v>0</v>
      </c>
      <c r="E935" s="208">
        <f>E936+E937+E938</f>
        <v>0</v>
      </c>
      <c r="F935" s="208">
        <f>F936+F937+F938</f>
        <v>0</v>
      </c>
      <c r="G935" s="208">
        <f>G936+G937+G938</f>
        <v>0</v>
      </c>
      <c r="H935" s="198"/>
      <c r="I935" s="401"/>
    </row>
    <row r="936" spans="1:9" ht="19.5" customHeight="1">
      <c r="A936" s="339"/>
      <c r="B936" s="67" t="s">
        <v>17</v>
      </c>
      <c r="C936" s="128">
        <v>0</v>
      </c>
      <c r="D936" s="128">
        <v>0</v>
      </c>
      <c r="E936" s="128">
        <v>0</v>
      </c>
      <c r="F936" s="128">
        <v>0</v>
      </c>
      <c r="G936" s="128">
        <v>0</v>
      </c>
      <c r="H936" s="198"/>
      <c r="I936" s="401"/>
    </row>
    <row r="937" spans="1:9" ht="21" customHeight="1">
      <c r="A937" s="339"/>
      <c r="B937" s="67" t="s">
        <v>18</v>
      </c>
      <c r="C937" s="128">
        <v>0</v>
      </c>
      <c r="D937" s="128">
        <v>0</v>
      </c>
      <c r="E937" s="128">
        <v>0</v>
      </c>
      <c r="F937" s="128">
        <v>0</v>
      </c>
      <c r="G937" s="128">
        <v>0</v>
      </c>
      <c r="H937" s="198"/>
      <c r="I937" s="401"/>
    </row>
    <row r="938" spans="1:9" ht="68.25" customHeight="1">
      <c r="A938" s="339"/>
      <c r="B938" s="67" t="s">
        <v>19</v>
      </c>
      <c r="C938" s="128">
        <v>0</v>
      </c>
      <c r="D938" s="128">
        <v>0</v>
      </c>
      <c r="E938" s="128">
        <v>0</v>
      </c>
      <c r="F938" s="128">
        <v>0</v>
      </c>
      <c r="G938" s="128">
        <v>0</v>
      </c>
      <c r="H938" s="198"/>
      <c r="I938" s="402"/>
    </row>
    <row r="939" spans="1:9" s="196" customFormat="1" ht="31.5">
      <c r="A939" s="76" t="s">
        <v>287</v>
      </c>
      <c r="B939" s="348" t="s">
        <v>288</v>
      </c>
      <c r="C939" s="195">
        <f>C941+C942</f>
        <v>16842</v>
      </c>
      <c r="D939" s="195">
        <f>D941+D942</f>
        <v>0</v>
      </c>
      <c r="E939" s="195">
        <f>E941+E942</f>
        <v>0</v>
      </c>
      <c r="F939" s="195">
        <f>F941+F942</f>
        <v>0</v>
      </c>
      <c r="G939" s="195">
        <f>G941+G942</f>
        <v>0</v>
      </c>
      <c r="H939" s="195">
        <f>G939/C939*100</f>
        <v>0</v>
      </c>
      <c r="I939" s="79"/>
    </row>
    <row r="940" spans="1:9" ht="31.5">
      <c r="A940" s="339"/>
      <c r="B940" s="166" t="s">
        <v>257</v>
      </c>
      <c r="C940" s="206"/>
      <c r="D940" s="206"/>
      <c r="E940" s="206"/>
      <c r="F940" s="206"/>
      <c r="G940" s="206"/>
      <c r="H940" s="198"/>
      <c r="I940" s="331"/>
    </row>
    <row r="941" spans="1:9" ht="15.6" customHeight="1">
      <c r="A941" s="339"/>
      <c r="B941" s="67" t="s">
        <v>17</v>
      </c>
      <c r="C941" s="206">
        <f t="shared" ref="C941:G943" si="80">C946+C950</f>
        <v>16842</v>
      </c>
      <c r="D941" s="206">
        <f t="shared" si="80"/>
        <v>0</v>
      </c>
      <c r="E941" s="206">
        <f t="shared" si="80"/>
        <v>0</v>
      </c>
      <c r="F941" s="206">
        <f t="shared" si="80"/>
        <v>0</v>
      </c>
      <c r="G941" s="206">
        <f t="shared" si="80"/>
        <v>0</v>
      </c>
      <c r="H941" s="198">
        <f>G941/C941*100</f>
        <v>0</v>
      </c>
      <c r="I941" s="400" t="s">
        <v>289</v>
      </c>
    </row>
    <row r="942" spans="1:9" ht="15.75">
      <c r="A942" s="339"/>
      <c r="B942" s="67" t="s">
        <v>18</v>
      </c>
      <c r="C942" s="206">
        <f t="shared" si="80"/>
        <v>0</v>
      </c>
      <c r="D942" s="206">
        <f t="shared" si="80"/>
        <v>0</v>
      </c>
      <c r="E942" s="206">
        <f t="shared" si="80"/>
        <v>0</v>
      </c>
      <c r="F942" s="206">
        <f t="shared" si="80"/>
        <v>0</v>
      </c>
      <c r="G942" s="206">
        <f t="shared" si="80"/>
        <v>0</v>
      </c>
      <c r="H942" s="198"/>
      <c r="I942" s="401"/>
    </row>
    <row r="943" spans="1:9" ht="15.75">
      <c r="A943" s="339"/>
      <c r="B943" s="67" t="s">
        <v>19</v>
      </c>
      <c r="C943" s="206">
        <f t="shared" si="80"/>
        <v>0</v>
      </c>
      <c r="D943" s="206">
        <f t="shared" si="80"/>
        <v>0</v>
      </c>
      <c r="E943" s="206">
        <f t="shared" si="80"/>
        <v>0</v>
      </c>
      <c r="F943" s="206">
        <f t="shared" si="80"/>
        <v>0</v>
      </c>
      <c r="G943" s="206">
        <f t="shared" si="80"/>
        <v>0</v>
      </c>
      <c r="H943" s="198"/>
      <c r="I943" s="401"/>
    </row>
    <row r="944" spans="1:9" ht="15.75">
      <c r="A944" s="339"/>
      <c r="B944" s="212" t="s">
        <v>29</v>
      </c>
      <c r="C944" s="206"/>
      <c r="D944" s="206"/>
      <c r="E944" s="206"/>
      <c r="F944" s="206"/>
      <c r="G944" s="206"/>
      <c r="H944" s="198"/>
      <c r="I944" s="401"/>
    </row>
    <row r="945" spans="1:9" ht="15.75">
      <c r="A945" s="339"/>
      <c r="B945" s="273" t="s">
        <v>20</v>
      </c>
      <c r="C945" s="208">
        <f>C946+C947+C948</f>
        <v>16842</v>
      </c>
      <c r="D945" s="208">
        <f>D946+D947+D948</f>
        <v>0</v>
      </c>
      <c r="E945" s="208">
        <f>E946+E947+E948</f>
        <v>0</v>
      </c>
      <c r="F945" s="208">
        <f>F946+F947+F948</f>
        <v>0</v>
      </c>
      <c r="G945" s="208">
        <f>G946+G947+G948</f>
        <v>0</v>
      </c>
      <c r="H945" s="207">
        <f>G945/C945*100</f>
        <v>0</v>
      </c>
      <c r="I945" s="401"/>
    </row>
    <row r="946" spans="1:9" ht="15.75">
      <c r="A946" s="339"/>
      <c r="B946" s="67" t="s">
        <v>17</v>
      </c>
      <c r="C946" s="59">
        <v>16842</v>
      </c>
      <c r="D946" s="59">
        <v>0</v>
      </c>
      <c r="E946" s="59">
        <v>0</v>
      </c>
      <c r="F946" s="59">
        <v>0</v>
      </c>
      <c r="G946" s="59">
        <v>0</v>
      </c>
      <c r="H946" s="198">
        <f>G946/C946*100</f>
        <v>0</v>
      </c>
      <c r="I946" s="401"/>
    </row>
    <row r="947" spans="1:9" ht="15.75">
      <c r="A947" s="339"/>
      <c r="B947" s="67" t="s">
        <v>18</v>
      </c>
      <c r="C947" s="128">
        <v>0</v>
      </c>
      <c r="D947" s="128">
        <v>0</v>
      </c>
      <c r="E947" s="128">
        <v>0</v>
      </c>
      <c r="F947" s="128">
        <v>0</v>
      </c>
      <c r="G947" s="128">
        <v>0</v>
      </c>
      <c r="H947" s="198">
        <v>0</v>
      </c>
      <c r="I947" s="401"/>
    </row>
    <row r="948" spans="1:9" ht="15.75">
      <c r="A948" s="339"/>
      <c r="B948" s="67" t="s">
        <v>19</v>
      </c>
      <c r="C948" s="206">
        <v>0</v>
      </c>
      <c r="D948" s="206">
        <v>0</v>
      </c>
      <c r="E948" s="206">
        <v>0</v>
      </c>
      <c r="F948" s="206">
        <v>0</v>
      </c>
      <c r="G948" s="206">
        <v>0</v>
      </c>
      <c r="H948" s="198"/>
      <c r="I948" s="395"/>
    </row>
    <row r="949" spans="1:9" ht="15.75">
      <c r="A949" s="339"/>
      <c r="B949" s="212" t="s">
        <v>172</v>
      </c>
      <c r="C949" s="208">
        <f>C950+C951+C952</f>
        <v>0</v>
      </c>
      <c r="D949" s="208">
        <f>D950+D951+D952</f>
        <v>0</v>
      </c>
      <c r="E949" s="208">
        <f>E950+E951+E952</f>
        <v>0</v>
      </c>
      <c r="F949" s="208">
        <f>F950+F951+F952</f>
        <v>0</v>
      </c>
      <c r="G949" s="208">
        <f>G950+G951+G952</f>
        <v>0</v>
      </c>
      <c r="H949" s="207">
        <v>0</v>
      </c>
      <c r="I949" s="395"/>
    </row>
    <row r="950" spans="1:9" ht="15.75">
      <c r="A950" s="339"/>
      <c r="B950" s="67" t="s">
        <v>17</v>
      </c>
      <c r="C950" s="128"/>
      <c r="D950" s="128"/>
      <c r="E950" s="128"/>
      <c r="F950" s="128"/>
      <c r="G950" s="128"/>
      <c r="H950" s="198">
        <v>0</v>
      </c>
      <c r="I950" s="395"/>
    </row>
    <row r="951" spans="1:9" ht="15.75">
      <c r="A951" s="339"/>
      <c r="B951" s="67" t="s">
        <v>18</v>
      </c>
      <c r="C951" s="128"/>
      <c r="D951" s="128"/>
      <c r="E951" s="128"/>
      <c r="F951" s="128"/>
      <c r="G951" s="128"/>
      <c r="H951" s="198">
        <v>0</v>
      </c>
      <c r="I951" s="395"/>
    </row>
    <row r="952" spans="1:9" ht="15.75">
      <c r="A952" s="339"/>
      <c r="B952" s="67" t="s">
        <v>19</v>
      </c>
      <c r="C952" s="206"/>
      <c r="D952" s="206"/>
      <c r="E952" s="206"/>
      <c r="F952" s="206"/>
      <c r="G952" s="206"/>
      <c r="H952" s="198"/>
      <c r="I952" s="396"/>
    </row>
    <row r="953" spans="1:9" ht="47.25">
      <c r="A953" s="76" t="s">
        <v>290</v>
      </c>
      <c r="B953" s="348" t="s">
        <v>291</v>
      </c>
      <c r="C953" s="195">
        <f>C955+C956</f>
        <v>6075.1</v>
      </c>
      <c r="D953" s="195">
        <f>D955+D956</f>
        <v>6075.1</v>
      </c>
      <c r="E953" s="195">
        <f>E955+E956</f>
        <v>6075.1</v>
      </c>
      <c r="F953" s="195">
        <f>F955+F956</f>
        <v>0</v>
      </c>
      <c r="G953" s="195">
        <f>G955+G956</f>
        <v>0</v>
      </c>
      <c r="H953" s="195">
        <f>G953/C953*100</f>
        <v>0</v>
      </c>
      <c r="I953" s="331"/>
    </row>
    <row r="954" spans="1:9" ht="31.5">
      <c r="A954" s="339"/>
      <c r="B954" s="166" t="s">
        <v>257</v>
      </c>
      <c r="C954" s="206"/>
      <c r="D954" s="206"/>
      <c r="E954" s="206"/>
      <c r="F954" s="206"/>
      <c r="G954" s="206"/>
      <c r="H954" s="198"/>
      <c r="I954" s="331"/>
    </row>
    <row r="955" spans="1:9" ht="15.75" customHeight="1">
      <c r="A955" s="339"/>
      <c r="B955" s="67" t="s">
        <v>17</v>
      </c>
      <c r="C955" s="206">
        <f>C960+C964</f>
        <v>6075.1</v>
      </c>
      <c r="D955" s="206">
        <f>D960+D964</f>
        <v>6075.1</v>
      </c>
      <c r="E955" s="206">
        <f>E960+E964</f>
        <v>6075.1</v>
      </c>
      <c r="F955" s="206">
        <f>F960+F964</f>
        <v>0</v>
      </c>
      <c r="G955" s="206">
        <f>G960+G964</f>
        <v>0</v>
      </c>
      <c r="H955" s="198">
        <f>G955/C955*100</f>
        <v>0</v>
      </c>
      <c r="I955" s="400" t="s">
        <v>292</v>
      </c>
    </row>
    <row r="956" spans="1:9" ht="15.75">
      <c r="A956" s="339"/>
      <c r="B956" s="67" t="s">
        <v>18</v>
      </c>
      <c r="C956" s="206">
        <f t="shared" ref="C956:G957" si="81">C961+C965</f>
        <v>0</v>
      </c>
      <c r="D956" s="206">
        <f t="shared" si="81"/>
        <v>0</v>
      </c>
      <c r="E956" s="206">
        <f t="shared" si="81"/>
        <v>0</v>
      </c>
      <c r="F956" s="206">
        <f t="shared" si="81"/>
        <v>0</v>
      </c>
      <c r="G956" s="206">
        <f t="shared" si="81"/>
        <v>0</v>
      </c>
      <c r="H956" s="198"/>
      <c r="I956" s="401"/>
    </row>
    <row r="957" spans="1:9" ht="15.75">
      <c r="A957" s="339"/>
      <c r="B957" s="67" t="s">
        <v>19</v>
      </c>
      <c r="C957" s="206">
        <f t="shared" si="81"/>
        <v>0</v>
      </c>
      <c r="D957" s="206">
        <f t="shared" si="81"/>
        <v>0</v>
      </c>
      <c r="E957" s="206">
        <f t="shared" si="81"/>
        <v>0</v>
      </c>
      <c r="F957" s="206">
        <f t="shared" si="81"/>
        <v>0</v>
      </c>
      <c r="G957" s="206">
        <f t="shared" si="81"/>
        <v>0</v>
      </c>
      <c r="H957" s="198"/>
      <c r="I957" s="401"/>
    </row>
    <row r="958" spans="1:9" ht="15.75">
      <c r="A958" s="339"/>
      <c r="B958" s="212" t="s">
        <v>29</v>
      </c>
      <c r="C958" s="206"/>
      <c r="D958" s="206"/>
      <c r="E958" s="206"/>
      <c r="F958" s="206"/>
      <c r="G958" s="206"/>
      <c r="H958" s="198"/>
      <c r="I958" s="401"/>
    </row>
    <row r="959" spans="1:9" ht="15.75">
      <c r="A959" s="339"/>
      <c r="B959" s="273" t="s">
        <v>20</v>
      </c>
      <c r="C959" s="208">
        <f>C960+C961+C962</f>
        <v>6075.1</v>
      </c>
      <c r="D959" s="208">
        <f>D960+D961+D962</f>
        <v>6075.1</v>
      </c>
      <c r="E959" s="208">
        <f>E960+E961+E962</f>
        <v>6075.1</v>
      </c>
      <c r="F959" s="208">
        <f>F960+F961+F962</f>
        <v>0</v>
      </c>
      <c r="G959" s="208">
        <f>G960+G961+G962</f>
        <v>0</v>
      </c>
      <c r="H959" s="207">
        <f>G959/C959*100</f>
        <v>0</v>
      </c>
      <c r="I959" s="401"/>
    </row>
    <row r="960" spans="1:9" ht="15.75">
      <c r="A960" s="339"/>
      <c r="B960" s="67" t="s">
        <v>17</v>
      </c>
      <c r="C960" s="59">
        <v>6075.1</v>
      </c>
      <c r="D960" s="59">
        <v>6075.1</v>
      </c>
      <c r="E960" s="59">
        <v>6075.1</v>
      </c>
      <c r="F960" s="59">
        <v>0</v>
      </c>
      <c r="G960" s="59">
        <v>0</v>
      </c>
      <c r="H960" s="198">
        <f>G960/C960*100</f>
        <v>0</v>
      </c>
      <c r="I960" s="401"/>
    </row>
    <row r="961" spans="1:9" ht="15.75">
      <c r="A961" s="339"/>
      <c r="B961" s="67" t="s">
        <v>18</v>
      </c>
      <c r="C961" s="128"/>
      <c r="D961" s="128"/>
      <c r="E961" s="128"/>
      <c r="F961" s="128"/>
      <c r="G961" s="128"/>
      <c r="H961" s="198">
        <v>0</v>
      </c>
      <c r="I961" s="401"/>
    </row>
    <row r="962" spans="1:9" ht="15.75">
      <c r="A962" s="339"/>
      <c r="B962" s="67" t="s">
        <v>19</v>
      </c>
      <c r="C962" s="206"/>
      <c r="D962" s="206"/>
      <c r="E962" s="206"/>
      <c r="F962" s="206"/>
      <c r="G962" s="206"/>
      <c r="H962" s="198"/>
      <c r="I962" s="403"/>
    </row>
    <row r="963" spans="1:9" ht="15.75">
      <c r="A963" s="339"/>
      <c r="B963" s="212" t="s">
        <v>172</v>
      </c>
      <c r="C963" s="208">
        <f>C964+C965+C966</f>
        <v>0</v>
      </c>
      <c r="D963" s="208">
        <f>D964+D965+D966</f>
        <v>0</v>
      </c>
      <c r="E963" s="208">
        <f>E964+E965+E966</f>
        <v>0</v>
      </c>
      <c r="F963" s="208">
        <f>F964+F965+F966</f>
        <v>0</v>
      </c>
      <c r="G963" s="208">
        <f>G964+G965+G966</f>
        <v>0</v>
      </c>
      <c r="H963" s="207">
        <v>0</v>
      </c>
      <c r="I963" s="403"/>
    </row>
    <row r="964" spans="1:9" ht="15.75">
      <c r="A964" s="339"/>
      <c r="B964" s="67" t="s">
        <v>17</v>
      </c>
      <c r="C964" s="128"/>
      <c r="D964" s="128"/>
      <c r="E964" s="128"/>
      <c r="F964" s="128"/>
      <c r="G964" s="128"/>
      <c r="H964" s="198">
        <v>0</v>
      </c>
      <c r="I964" s="403"/>
    </row>
    <row r="965" spans="1:9" ht="15.75">
      <c r="A965" s="339"/>
      <c r="B965" s="67" t="s">
        <v>18</v>
      </c>
      <c r="C965" s="128"/>
      <c r="D965" s="128"/>
      <c r="E965" s="128"/>
      <c r="F965" s="128"/>
      <c r="G965" s="128"/>
      <c r="H965" s="198">
        <v>0</v>
      </c>
      <c r="I965" s="403"/>
    </row>
    <row r="966" spans="1:9" ht="15.75">
      <c r="A966" s="339"/>
      <c r="B966" s="67" t="s">
        <v>19</v>
      </c>
      <c r="C966" s="206"/>
      <c r="D966" s="206"/>
      <c r="E966" s="206"/>
      <c r="F966" s="206"/>
      <c r="G966" s="206"/>
      <c r="H966" s="198"/>
      <c r="I966" s="397"/>
    </row>
    <row r="967" spans="1:9" ht="31.5">
      <c r="A967" s="76" t="s">
        <v>293</v>
      </c>
      <c r="B967" s="348" t="s">
        <v>294</v>
      </c>
      <c r="C967" s="195">
        <f>C969+C970</f>
        <v>2396.3000000000002</v>
      </c>
      <c r="D967" s="195">
        <f>D969+D970</f>
        <v>2396.3000000000002</v>
      </c>
      <c r="E967" s="195">
        <f>E969+E970</f>
        <v>2396.3000000000002</v>
      </c>
      <c r="F967" s="195">
        <f>F969+F970</f>
        <v>0</v>
      </c>
      <c r="G967" s="195">
        <f>G969+G970</f>
        <v>0</v>
      </c>
      <c r="H967" s="195">
        <f>G967/C967*100</f>
        <v>0</v>
      </c>
      <c r="I967" s="349"/>
    </row>
    <row r="968" spans="1:9" ht="31.5" customHeight="1">
      <c r="A968" s="339"/>
      <c r="B968" s="166" t="s">
        <v>257</v>
      </c>
      <c r="C968" s="206"/>
      <c r="D968" s="206"/>
      <c r="E968" s="206"/>
      <c r="F968" s="206"/>
      <c r="G968" s="206"/>
      <c r="H968" s="198"/>
      <c r="I968" s="400" t="s">
        <v>295</v>
      </c>
    </row>
    <row r="969" spans="1:9" ht="15.75">
      <c r="A969" s="339"/>
      <c r="B969" s="67" t="s">
        <v>17</v>
      </c>
      <c r="C969" s="206">
        <f t="shared" ref="C969:G971" si="82">C974+C978</f>
        <v>1914.9</v>
      </c>
      <c r="D969" s="206">
        <f t="shared" si="82"/>
        <v>1914.9</v>
      </c>
      <c r="E969" s="206">
        <f t="shared" si="82"/>
        <v>1914.9</v>
      </c>
      <c r="F969" s="206">
        <f t="shared" si="82"/>
        <v>0</v>
      </c>
      <c r="G969" s="206">
        <f t="shared" si="82"/>
        <v>0</v>
      </c>
      <c r="H969" s="198">
        <f>G969/C969*100</f>
        <v>0</v>
      </c>
      <c r="I969" s="401"/>
    </row>
    <row r="970" spans="1:9" ht="15.75">
      <c r="A970" s="339"/>
      <c r="B970" s="67" t="s">
        <v>18</v>
      </c>
      <c r="C970" s="206">
        <f t="shared" si="82"/>
        <v>481.4</v>
      </c>
      <c r="D970" s="206">
        <f t="shared" si="82"/>
        <v>481.4</v>
      </c>
      <c r="E970" s="206">
        <f t="shared" si="82"/>
        <v>481.4</v>
      </c>
      <c r="F970" s="206">
        <f t="shared" si="82"/>
        <v>0</v>
      </c>
      <c r="G970" s="206">
        <f t="shared" si="82"/>
        <v>0</v>
      </c>
      <c r="H970" s="198"/>
      <c r="I970" s="401"/>
    </row>
    <row r="971" spans="1:9" ht="15.75">
      <c r="A971" s="339"/>
      <c r="B971" s="67" t="s">
        <v>19</v>
      </c>
      <c r="C971" s="206">
        <f t="shared" si="82"/>
        <v>0</v>
      </c>
      <c r="D971" s="206">
        <f t="shared" si="82"/>
        <v>0</v>
      </c>
      <c r="E971" s="206">
        <f t="shared" si="82"/>
        <v>0</v>
      </c>
      <c r="F971" s="206">
        <f t="shared" si="82"/>
        <v>0</v>
      </c>
      <c r="G971" s="206">
        <f t="shared" si="82"/>
        <v>0</v>
      </c>
      <c r="H971" s="198"/>
      <c r="I971" s="401"/>
    </row>
    <row r="972" spans="1:9" ht="15.75">
      <c r="A972" s="339"/>
      <c r="B972" s="212" t="s">
        <v>29</v>
      </c>
      <c r="C972" s="206"/>
      <c r="D972" s="206"/>
      <c r="E972" s="206"/>
      <c r="F972" s="206"/>
      <c r="G972" s="206"/>
      <c r="H972" s="198"/>
      <c r="I972" s="401"/>
    </row>
    <row r="973" spans="1:9" ht="15.75">
      <c r="A973" s="339"/>
      <c r="B973" s="273" t="s">
        <v>20</v>
      </c>
      <c r="C973" s="208">
        <f>C974+C975+C976</f>
        <v>2396.3000000000002</v>
      </c>
      <c r="D973" s="208">
        <f>D974+D975+D976</f>
        <v>2396.3000000000002</v>
      </c>
      <c r="E973" s="208">
        <f>E974+E975+E976</f>
        <v>2396.3000000000002</v>
      </c>
      <c r="F973" s="208">
        <f>F974+F975+F976</f>
        <v>0</v>
      </c>
      <c r="G973" s="208">
        <f>G974+G975+G976</f>
        <v>0</v>
      </c>
      <c r="H973" s="207">
        <f>G973/C973*100</f>
        <v>0</v>
      </c>
      <c r="I973" s="401"/>
    </row>
    <row r="974" spans="1:9" ht="15.75">
      <c r="A974" s="339"/>
      <c r="B974" s="67" t="s">
        <v>17</v>
      </c>
      <c r="C974" s="59">
        <v>1914.9</v>
      </c>
      <c r="D974" s="59">
        <v>1914.9</v>
      </c>
      <c r="E974" s="59">
        <v>1914.9</v>
      </c>
      <c r="F974" s="59">
        <v>0</v>
      </c>
      <c r="G974" s="59">
        <v>0</v>
      </c>
      <c r="H974" s="198">
        <f>G974/C974*100</f>
        <v>0</v>
      </c>
      <c r="I974" s="401"/>
    </row>
    <row r="975" spans="1:9" ht="15.75">
      <c r="A975" s="339"/>
      <c r="B975" s="67" t="s">
        <v>18</v>
      </c>
      <c r="C975" s="128">
        <v>481.4</v>
      </c>
      <c r="D975" s="128">
        <v>481.4</v>
      </c>
      <c r="E975" s="128">
        <v>481.4</v>
      </c>
      <c r="F975" s="128"/>
      <c r="G975" s="128"/>
      <c r="H975" s="198">
        <v>0</v>
      </c>
      <c r="I975" s="403"/>
    </row>
    <row r="976" spans="1:9" ht="15.75">
      <c r="A976" s="339"/>
      <c r="B976" s="67" t="s">
        <v>19</v>
      </c>
      <c r="C976" s="206"/>
      <c r="D976" s="206"/>
      <c r="E976" s="206"/>
      <c r="F976" s="206"/>
      <c r="G976" s="206"/>
      <c r="H976" s="198"/>
      <c r="I976" s="403"/>
    </row>
    <row r="977" spans="1:9" ht="15.75">
      <c r="A977" s="339"/>
      <c r="B977" s="212" t="s">
        <v>172</v>
      </c>
      <c r="C977" s="208">
        <f>C978+C979+C980</f>
        <v>0</v>
      </c>
      <c r="D977" s="208">
        <f>D978+D979+D980</f>
        <v>0</v>
      </c>
      <c r="E977" s="208">
        <f>E978+E979+E980</f>
        <v>0</v>
      </c>
      <c r="F977" s="208">
        <f>F978+F979+F980</f>
        <v>0</v>
      </c>
      <c r="G977" s="208">
        <f>G978+G979+G980</f>
        <v>0</v>
      </c>
      <c r="H977" s="207">
        <v>0</v>
      </c>
      <c r="I977" s="403"/>
    </row>
    <row r="978" spans="1:9" ht="15.75">
      <c r="A978" s="339"/>
      <c r="B978" s="67" t="s">
        <v>17</v>
      </c>
      <c r="C978" s="128"/>
      <c r="D978" s="128"/>
      <c r="E978" s="128"/>
      <c r="F978" s="128"/>
      <c r="G978" s="128"/>
      <c r="H978" s="198">
        <v>0</v>
      </c>
      <c r="I978" s="403"/>
    </row>
    <row r="979" spans="1:9" ht="15.75">
      <c r="A979" s="339"/>
      <c r="B979" s="67" t="s">
        <v>18</v>
      </c>
      <c r="C979" s="128"/>
      <c r="D979" s="128"/>
      <c r="E979" s="128"/>
      <c r="F979" s="128"/>
      <c r="G979" s="128"/>
      <c r="H979" s="198">
        <v>0</v>
      </c>
      <c r="I979" s="397"/>
    </row>
    <row r="980" spans="1:9" ht="15.75">
      <c r="A980" s="339"/>
      <c r="B980" s="67" t="s">
        <v>19</v>
      </c>
      <c r="C980" s="206"/>
      <c r="D980" s="206"/>
      <c r="E980" s="206"/>
      <c r="F980" s="206"/>
      <c r="G980" s="206"/>
      <c r="H980" s="198"/>
      <c r="I980" s="343"/>
    </row>
    <row r="981" spans="1:9" s="5" customFormat="1" ht="31.5">
      <c r="A981" s="187" t="s">
        <v>296</v>
      </c>
      <c r="B981" s="188" t="s">
        <v>297</v>
      </c>
      <c r="C981" s="50">
        <f>C983+C984+C985</f>
        <v>206621.58000000002</v>
      </c>
      <c r="D981" s="50">
        <f>D983+D984+D985</f>
        <v>141988.53</v>
      </c>
      <c r="E981" s="50">
        <f>E983+E984+E985</f>
        <v>102720.23</v>
      </c>
      <c r="F981" s="50">
        <f>F983+F984+F985</f>
        <v>95798.65</v>
      </c>
      <c r="G981" s="50">
        <f>G983+G984+G985</f>
        <v>95798.65</v>
      </c>
      <c r="H981" s="50">
        <f>G981/C981*100</f>
        <v>46.364300379466648</v>
      </c>
      <c r="I981" s="189"/>
    </row>
    <row r="982" spans="1:9" ht="31.5">
      <c r="A982" s="11"/>
      <c r="B982" s="166" t="s">
        <v>298</v>
      </c>
      <c r="C982" s="206"/>
      <c r="D982" s="206"/>
      <c r="E982" s="206"/>
      <c r="F982" s="206"/>
      <c r="G982" s="206"/>
      <c r="H982" s="59"/>
      <c r="I982" s="272"/>
    </row>
    <row r="983" spans="1:9" ht="15.75">
      <c r="A983" s="11"/>
      <c r="B983" s="67" t="s">
        <v>17</v>
      </c>
      <c r="C983" s="206">
        <f t="shared" ref="C983:G985" si="83">C988+C992</f>
        <v>160003.40000000002</v>
      </c>
      <c r="D983" s="206">
        <f t="shared" si="83"/>
        <v>97689.7</v>
      </c>
      <c r="E983" s="206">
        <f t="shared" si="83"/>
        <v>82653.009999999995</v>
      </c>
      <c r="F983" s="206">
        <f t="shared" si="83"/>
        <v>76061.36</v>
      </c>
      <c r="G983" s="206">
        <f t="shared" si="83"/>
        <v>76061.36</v>
      </c>
      <c r="H983" s="59">
        <f>G983/C983*100</f>
        <v>47.537339831528577</v>
      </c>
      <c r="I983" s="392" t="s">
        <v>299</v>
      </c>
    </row>
    <row r="984" spans="1:9" ht="15.75">
      <c r="A984" s="11"/>
      <c r="B984" s="67" t="s">
        <v>18</v>
      </c>
      <c r="C984" s="206">
        <f t="shared" si="83"/>
        <v>46618.18</v>
      </c>
      <c r="D984" s="206">
        <f t="shared" si="83"/>
        <v>44298.83</v>
      </c>
      <c r="E984" s="206">
        <f t="shared" si="83"/>
        <v>20067.22</v>
      </c>
      <c r="F984" s="206">
        <f t="shared" si="83"/>
        <v>19737.29</v>
      </c>
      <c r="G984" s="206">
        <f t="shared" si="83"/>
        <v>19737.29</v>
      </c>
      <c r="H984" s="59">
        <f>G984/C984*100</f>
        <v>42.338182228478246</v>
      </c>
      <c r="I984" s="393"/>
    </row>
    <row r="985" spans="1:9" ht="15.75">
      <c r="A985" s="11"/>
      <c r="B985" s="67" t="s">
        <v>19</v>
      </c>
      <c r="C985" s="206">
        <f t="shared" si="83"/>
        <v>0</v>
      </c>
      <c r="D985" s="206">
        <f t="shared" si="83"/>
        <v>0</v>
      </c>
      <c r="E985" s="206">
        <f t="shared" si="83"/>
        <v>0</v>
      </c>
      <c r="F985" s="206">
        <f t="shared" si="83"/>
        <v>0</v>
      </c>
      <c r="G985" s="206">
        <f t="shared" si="83"/>
        <v>0</v>
      </c>
      <c r="H985" s="59"/>
      <c r="I985" s="393"/>
    </row>
    <row r="986" spans="1:9" ht="15.75">
      <c r="A986" s="11"/>
      <c r="B986" s="212" t="s">
        <v>29</v>
      </c>
      <c r="C986" s="206"/>
      <c r="D986" s="206"/>
      <c r="E986" s="206"/>
      <c r="F986" s="206"/>
      <c r="G986" s="206"/>
      <c r="H986" s="59"/>
      <c r="I986" s="393"/>
    </row>
    <row r="987" spans="1:9" ht="15.75">
      <c r="A987" s="11"/>
      <c r="B987" s="273" t="s">
        <v>20</v>
      </c>
      <c r="C987" s="208">
        <f>C988+C989+C990</f>
        <v>292.18</v>
      </c>
      <c r="D987" s="208">
        <f>D988+D989+D990</f>
        <v>292.18</v>
      </c>
      <c r="E987" s="208">
        <f>E988+E989+E990</f>
        <v>0.7</v>
      </c>
      <c r="F987" s="208">
        <f>F988+F989+F990</f>
        <v>0.7</v>
      </c>
      <c r="G987" s="208">
        <f>G988+G989+G990</f>
        <v>0.7</v>
      </c>
      <c r="H987" s="55">
        <f>G987/C987*100</f>
        <v>0.23957834211787254</v>
      </c>
      <c r="I987" s="393"/>
    </row>
    <row r="988" spans="1:9" ht="15.75">
      <c r="A988" s="11"/>
      <c r="B988" s="67" t="s">
        <v>17</v>
      </c>
      <c r="C988" s="128">
        <v>0.7</v>
      </c>
      <c r="D988" s="128">
        <v>0.7</v>
      </c>
      <c r="E988" s="128">
        <v>0.7</v>
      </c>
      <c r="F988" s="128">
        <v>0.7</v>
      </c>
      <c r="G988" s="128">
        <v>0.7</v>
      </c>
      <c r="H988" s="59">
        <f>G988/C988*100</f>
        <v>100</v>
      </c>
      <c r="I988" s="393"/>
    </row>
    <row r="989" spans="1:9" ht="15.75">
      <c r="A989" s="11"/>
      <c r="B989" s="67" t="s">
        <v>18</v>
      </c>
      <c r="C989" s="128">
        <v>291.48</v>
      </c>
      <c r="D989" s="128">
        <v>291.48</v>
      </c>
      <c r="E989" s="128">
        <v>0</v>
      </c>
      <c r="F989" s="128">
        <v>0</v>
      </c>
      <c r="G989" s="128">
        <v>0</v>
      </c>
      <c r="H989" s="59"/>
      <c r="I989" s="393"/>
    </row>
    <row r="990" spans="1:9" ht="15.75">
      <c r="A990" s="11"/>
      <c r="B990" s="67" t="s">
        <v>19</v>
      </c>
      <c r="C990" s="206"/>
      <c r="D990" s="206"/>
      <c r="E990" s="206"/>
      <c r="F990" s="206"/>
      <c r="G990" s="206"/>
      <c r="H990" s="59"/>
      <c r="I990" s="393"/>
    </row>
    <row r="991" spans="1:9" ht="15.75">
      <c r="A991" s="11"/>
      <c r="B991" s="212" t="s">
        <v>172</v>
      </c>
      <c r="C991" s="208">
        <f>C992+C993+C994</f>
        <v>206329.40000000002</v>
      </c>
      <c r="D991" s="208">
        <f>D992+D993+D994</f>
        <v>141696.35</v>
      </c>
      <c r="E991" s="208">
        <f>E992+E993+E994</f>
        <v>102719.53</v>
      </c>
      <c r="F991" s="208">
        <f>F992+F993+F994</f>
        <v>95797.950000000012</v>
      </c>
      <c r="G991" s="208">
        <f>G992+G993+G994</f>
        <v>95797.950000000012</v>
      </c>
      <c r="H991" s="55">
        <f>G991/C991*100</f>
        <v>46.429616913537288</v>
      </c>
      <c r="I991" s="393"/>
    </row>
    <row r="992" spans="1:9" ht="15.75">
      <c r="A992" s="11"/>
      <c r="B992" s="67" t="s">
        <v>17</v>
      </c>
      <c r="C992" s="128">
        <v>160002.70000000001</v>
      </c>
      <c r="D992" s="128">
        <v>97689</v>
      </c>
      <c r="E992" s="128">
        <v>82652.31</v>
      </c>
      <c r="F992" s="128">
        <v>76060.66</v>
      </c>
      <c r="G992" s="128">
        <v>76060.66</v>
      </c>
      <c r="H992" s="59">
        <f>G992/C992*100</f>
        <v>47.537110311263497</v>
      </c>
      <c r="I992" s="393"/>
    </row>
    <row r="993" spans="1:9" ht="15.75">
      <c r="A993" s="11"/>
      <c r="B993" s="67" t="s">
        <v>18</v>
      </c>
      <c r="C993" s="128">
        <v>46326.7</v>
      </c>
      <c r="D993" s="128">
        <v>44007.35</v>
      </c>
      <c r="E993" s="128">
        <v>20067.22</v>
      </c>
      <c r="F993" s="128">
        <v>19737.29</v>
      </c>
      <c r="G993" s="128">
        <v>19737.29</v>
      </c>
      <c r="H993" s="59">
        <f>G993/C993*100</f>
        <v>42.604567128675264</v>
      </c>
      <c r="I993" s="393"/>
    </row>
    <row r="994" spans="1:9" ht="117" customHeight="1">
      <c r="A994" s="11"/>
      <c r="B994" s="67" t="s">
        <v>19</v>
      </c>
      <c r="C994" s="206"/>
      <c r="D994" s="206"/>
      <c r="E994" s="206"/>
      <c r="F994" s="206"/>
      <c r="G994" s="206"/>
      <c r="H994" s="59"/>
      <c r="I994" s="394"/>
    </row>
    <row r="995" spans="1:9" s="5" customFormat="1" ht="31.5" customHeight="1">
      <c r="A995" s="187" t="s">
        <v>300</v>
      </c>
      <c r="B995" s="188" t="s">
        <v>301</v>
      </c>
      <c r="C995" s="50">
        <f>C999+C1013</f>
        <v>736904.53</v>
      </c>
      <c r="D995" s="50">
        <f>D999+D1013</f>
        <v>736904.53</v>
      </c>
      <c r="E995" s="50">
        <f>E999+E1013</f>
        <v>349746.37</v>
      </c>
      <c r="F995" s="50">
        <f>F999+F1013</f>
        <v>317988.74000000005</v>
      </c>
      <c r="G995" s="50">
        <f>G999+G1013</f>
        <v>317988.74000000005</v>
      </c>
      <c r="H995" s="50">
        <f>G995/C995*100</f>
        <v>43.151958911149599</v>
      </c>
      <c r="I995" s="189"/>
    </row>
    <row r="996" spans="1:9" s="5" customFormat="1" ht="15.75">
      <c r="A996" s="190"/>
      <c r="B996" s="67" t="s">
        <v>17</v>
      </c>
      <c r="C996" s="59">
        <f>C1001+C1015</f>
        <v>389843.69999999995</v>
      </c>
      <c r="D996" s="59">
        <f>D1001+D1015</f>
        <v>389843.69999999995</v>
      </c>
      <c r="E996" s="59">
        <f>E1001+E1015</f>
        <v>184368.11000000002</v>
      </c>
      <c r="F996" s="59">
        <f>F1001+F1015</f>
        <v>154237.80000000002</v>
      </c>
      <c r="G996" s="59">
        <f>G1001+G1015</f>
        <v>154237.80000000002</v>
      </c>
      <c r="H996" s="59">
        <f>G996/C996*100</f>
        <v>39.564009883961198</v>
      </c>
      <c r="I996" s="82"/>
    </row>
    <row r="997" spans="1:9" s="5" customFormat="1" ht="15.75">
      <c r="A997" s="190"/>
      <c r="B997" s="67" t="s">
        <v>18</v>
      </c>
      <c r="C997" s="59">
        <f t="shared" ref="C997:G998" si="84">C1002+C1016</f>
        <v>347060.83</v>
      </c>
      <c r="D997" s="59">
        <f t="shared" si="84"/>
        <v>347060.83</v>
      </c>
      <c r="E997" s="59">
        <f t="shared" si="84"/>
        <v>165378.25999999998</v>
      </c>
      <c r="F997" s="59">
        <f t="shared" si="84"/>
        <v>163750.94</v>
      </c>
      <c r="G997" s="59">
        <f t="shared" si="84"/>
        <v>163750.94</v>
      </c>
      <c r="H997" s="59">
        <f>G997/C997*100</f>
        <v>47.182201460187827</v>
      </c>
      <c r="I997" s="82"/>
    </row>
    <row r="998" spans="1:9" s="5" customFormat="1" ht="15.75">
      <c r="A998" s="190"/>
      <c r="B998" s="67" t="s">
        <v>19</v>
      </c>
      <c r="C998" s="59">
        <f t="shared" si="84"/>
        <v>0</v>
      </c>
      <c r="D998" s="59"/>
      <c r="E998" s="59"/>
      <c r="F998" s="59"/>
      <c r="G998" s="59"/>
      <c r="H998" s="55"/>
      <c r="I998" s="82"/>
    </row>
    <row r="999" spans="1:9" s="196" customFormat="1" ht="49.15" customHeight="1">
      <c r="A999" s="76" t="s">
        <v>302</v>
      </c>
      <c r="B999" s="77" t="s">
        <v>303</v>
      </c>
      <c r="C999" s="195">
        <f>C1001+C1002+C1003</f>
        <v>734606.53</v>
      </c>
      <c r="D999" s="195">
        <f>D1001+D1002+D1003</f>
        <v>734606.53</v>
      </c>
      <c r="E999" s="195">
        <f>E1001+E1002+E1003</f>
        <v>347917.37</v>
      </c>
      <c r="F999" s="195">
        <f>F1001+F1002+F1003</f>
        <v>317521.18000000005</v>
      </c>
      <c r="G999" s="195">
        <f>G1001+G1002+G1003</f>
        <v>317521.18000000005</v>
      </c>
      <c r="H999" s="350">
        <f>G999/C999*100</f>
        <v>43.223299417172349</v>
      </c>
      <c r="I999" s="79"/>
    </row>
    <row r="1000" spans="1:9" ht="31.5">
      <c r="A1000" s="11"/>
      <c r="B1000" s="166" t="s">
        <v>304</v>
      </c>
      <c r="C1000" s="206"/>
      <c r="D1000" s="206"/>
      <c r="E1000" s="206"/>
      <c r="F1000" s="206"/>
      <c r="G1000" s="206"/>
      <c r="H1000" s="59"/>
      <c r="I1000" s="272"/>
    </row>
    <row r="1001" spans="1:9" ht="15.75" customHeight="1">
      <c r="A1001" s="11"/>
      <c r="B1001" s="67" t="s">
        <v>17</v>
      </c>
      <c r="C1001" s="206">
        <f t="shared" ref="C1001:G1003" si="85">C1006+C1010</f>
        <v>388426.6</v>
      </c>
      <c r="D1001" s="206">
        <f t="shared" si="85"/>
        <v>388426.6</v>
      </c>
      <c r="E1001" s="206">
        <f t="shared" si="85"/>
        <v>182951.01</v>
      </c>
      <c r="F1001" s="206">
        <f t="shared" si="85"/>
        <v>154182.14000000001</v>
      </c>
      <c r="G1001" s="206">
        <f t="shared" si="85"/>
        <v>154182.14000000001</v>
      </c>
      <c r="H1001" s="59">
        <f>G1001/C1001*100</f>
        <v>39.694021985106069</v>
      </c>
      <c r="I1001" s="392" t="s">
        <v>305</v>
      </c>
    </row>
    <row r="1002" spans="1:9" ht="15.75">
      <c r="A1002" s="11"/>
      <c r="B1002" s="67" t="s">
        <v>18</v>
      </c>
      <c r="C1002" s="206">
        <f t="shared" si="85"/>
        <v>346179.93</v>
      </c>
      <c r="D1002" s="206">
        <f t="shared" si="85"/>
        <v>346179.93</v>
      </c>
      <c r="E1002" s="206">
        <f t="shared" si="85"/>
        <v>164966.35999999999</v>
      </c>
      <c r="F1002" s="206">
        <f t="shared" si="85"/>
        <v>163339.04</v>
      </c>
      <c r="G1002" s="206">
        <f t="shared" si="85"/>
        <v>163339.04</v>
      </c>
      <c r="H1002" s="59">
        <f>G1002/C1002*100</f>
        <v>47.183278360475725</v>
      </c>
      <c r="I1002" s="393"/>
    </row>
    <row r="1003" spans="1:9" ht="15.75">
      <c r="A1003" s="11"/>
      <c r="B1003" s="67" t="s">
        <v>19</v>
      </c>
      <c r="C1003" s="206">
        <f t="shared" si="85"/>
        <v>0</v>
      </c>
      <c r="D1003" s="206">
        <f t="shared" si="85"/>
        <v>0</v>
      </c>
      <c r="E1003" s="206">
        <f t="shared" si="85"/>
        <v>0</v>
      </c>
      <c r="F1003" s="206">
        <f t="shared" si="85"/>
        <v>0</v>
      </c>
      <c r="G1003" s="206">
        <f t="shared" si="85"/>
        <v>0</v>
      </c>
      <c r="H1003" s="59"/>
      <c r="I1003" s="393"/>
    </row>
    <row r="1004" spans="1:9" ht="15.75">
      <c r="A1004" s="11"/>
      <c r="B1004" s="212" t="s">
        <v>29</v>
      </c>
      <c r="C1004" s="206"/>
      <c r="D1004" s="206"/>
      <c r="E1004" s="206"/>
      <c r="F1004" s="206"/>
      <c r="G1004" s="206"/>
      <c r="H1004" s="59"/>
      <c r="I1004" s="393"/>
    </row>
    <row r="1005" spans="1:9" ht="15.75">
      <c r="A1005" s="11"/>
      <c r="B1005" s="273" t="s">
        <v>20</v>
      </c>
      <c r="C1005" s="208">
        <f>C1006+C1007+C1008</f>
        <v>0</v>
      </c>
      <c r="D1005" s="208">
        <f>D1006+D1007+D1008</f>
        <v>0</v>
      </c>
      <c r="E1005" s="208">
        <f>E1006+E1007+E1008</f>
        <v>0</v>
      </c>
      <c r="F1005" s="208">
        <f>F1006+F1007+F1008</f>
        <v>0</v>
      </c>
      <c r="G1005" s="208">
        <f>G1006+G1007+G1008</f>
        <v>0</v>
      </c>
      <c r="H1005" s="55"/>
      <c r="I1005" s="393"/>
    </row>
    <row r="1006" spans="1:9" ht="15.75">
      <c r="A1006" s="11"/>
      <c r="B1006" s="67" t="s">
        <v>17</v>
      </c>
      <c r="C1006" s="128">
        <v>0</v>
      </c>
      <c r="D1006" s="128">
        <v>0</v>
      </c>
      <c r="E1006" s="128">
        <v>0</v>
      </c>
      <c r="F1006" s="128">
        <v>0</v>
      </c>
      <c r="G1006" s="128">
        <v>0</v>
      </c>
      <c r="H1006" s="59"/>
      <c r="I1006" s="393"/>
    </row>
    <row r="1007" spans="1:9" ht="15.75">
      <c r="A1007" s="11"/>
      <c r="B1007" s="67" t="s">
        <v>18</v>
      </c>
      <c r="C1007" s="128">
        <v>0</v>
      </c>
      <c r="D1007" s="128">
        <v>0</v>
      </c>
      <c r="E1007" s="128">
        <v>0</v>
      </c>
      <c r="F1007" s="128">
        <v>0</v>
      </c>
      <c r="G1007" s="128">
        <v>0</v>
      </c>
      <c r="H1007" s="59"/>
      <c r="I1007" s="393"/>
    </row>
    <row r="1008" spans="1:9" ht="15.75">
      <c r="A1008" s="11"/>
      <c r="B1008" s="67" t="s">
        <v>19</v>
      </c>
      <c r="C1008" s="206"/>
      <c r="D1008" s="206"/>
      <c r="E1008" s="206"/>
      <c r="F1008" s="206"/>
      <c r="G1008" s="206"/>
      <c r="H1008" s="59"/>
      <c r="I1008" s="393"/>
    </row>
    <row r="1009" spans="1:9" ht="15.75">
      <c r="A1009" s="11"/>
      <c r="B1009" s="212" t="s">
        <v>172</v>
      </c>
      <c r="C1009" s="208">
        <f>C1010+C1011+C1012</f>
        <v>734606.53</v>
      </c>
      <c r="D1009" s="208">
        <f>D1010+D1011+D1012</f>
        <v>734606.53</v>
      </c>
      <c r="E1009" s="208">
        <f>E1010+E1011+E1012</f>
        <v>347917.37</v>
      </c>
      <c r="F1009" s="208">
        <f>F1010+F1011+F1012</f>
        <v>317521.18000000005</v>
      </c>
      <c r="G1009" s="208">
        <f>G1010+G1011+G1012</f>
        <v>317521.18000000005</v>
      </c>
      <c r="H1009" s="55">
        <f>G1009/C1009*100</f>
        <v>43.223299417172349</v>
      </c>
      <c r="I1009" s="395"/>
    </row>
    <row r="1010" spans="1:9" ht="15.75">
      <c r="A1010" s="11"/>
      <c r="B1010" s="67" t="s">
        <v>17</v>
      </c>
      <c r="C1010" s="206">
        <v>388426.6</v>
      </c>
      <c r="D1010" s="206">
        <v>388426.6</v>
      </c>
      <c r="E1010" s="206">
        <v>182951.01</v>
      </c>
      <c r="F1010" s="206">
        <v>154182.14000000001</v>
      </c>
      <c r="G1010" s="206">
        <v>154182.14000000001</v>
      </c>
      <c r="H1010" s="59">
        <f>G1010/C1010*100</f>
        <v>39.694021985106069</v>
      </c>
      <c r="I1010" s="395"/>
    </row>
    <row r="1011" spans="1:9" ht="15.75">
      <c r="A1011" s="11"/>
      <c r="B1011" s="67" t="s">
        <v>18</v>
      </c>
      <c r="C1011" s="206">
        <v>346179.93</v>
      </c>
      <c r="D1011" s="206">
        <v>346179.93</v>
      </c>
      <c r="E1011" s="206">
        <v>164966.35999999999</v>
      </c>
      <c r="F1011" s="206">
        <v>163339.04</v>
      </c>
      <c r="G1011" s="206">
        <v>163339.04</v>
      </c>
      <c r="H1011" s="59">
        <f>G1011/C1011*100</f>
        <v>47.183278360475725</v>
      </c>
      <c r="I1011" s="395"/>
    </row>
    <row r="1012" spans="1:9" ht="114" customHeight="1">
      <c r="A1012" s="11"/>
      <c r="B1012" s="67" t="s">
        <v>19</v>
      </c>
      <c r="C1012" s="206"/>
      <c r="D1012" s="206"/>
      <c r="E1012" s="206"/>
      <c r="F1012" s="206"/>
      <c r="G1012" s="206"/>
      <c r="H1012" s="59"/>
      <c r="I1012" s="396"/>
    </row>
    <row r="1013" spans="1:9" ht="71.25" customHeight="1">
      <c r="A1013" s="76" t="s">
        <v>306</v>
      </c>
      <c r="B1013" s="77" t="s">
        <v>307</v>
      </c>
      <c r="C1013" s="195">
        <f>C1015+C1016+C1017</f>
        <v>2298</v>
      </c>
      <c r="D1013" s="195">
        <f>D1015+D1016+D1017</f>
        <v>2298</v>
      </c>
      <c r="E1013" s="195">
        <f>E1015+E1016+E1017</f>
        <v>1829</v>
      </c>
      <c r="F1013" s="195">
        <f>F1015+F1016+F1017</f>
        <v>467.55999999999995</v>
      </c>
      <c r="G1013" s="195">
        <f>G1015+G1016+G1017</f>
        <v>467.55999999999995</v>
      </c>
      <c r="H1013" s="195">
        <f>G1013/C1013*100</f>
        <v>20.346388163620539</v>
      </c>
      <c r="I1013" s="351"/>
    </row>
    <row r="1014" spans="1:9" ht="33" customHeight="1">
      <c r="A1014" s="11"/>
      <c r="B1014" s="64" t="s">
        <v>304</v>
      </c>
      <c r="C1014" s="346"/>
      <c r="D1014" s="346"/>
      <c r="E1014" s="346"/>
      <c r="F1014" s="346"/>
      <c r="G1014" s="346"/>
      <c r="H1014" s="197"/>
      <c r="I1014" s="392" t="s">
        <v>308</v>
      </c>
    </row>
    <row r="1015" spans="1:9" ht="18" customHeight="1">
      <c r="A1015" s="11"/>
      <c r="B1015" s="67" t="s">
        <v>17</v>
      </c>
      <c r="C1015" s="352">
        <f t="shared" ref="C1015:G1016" si="86">C1020+C1024</f>
        <v>1417.1</v>
      </c>
      <c r="D1015" s="352">
        <f t="shared" si="86"/>
        <v>1417.1</v>
      </c>
      <c r="E1015" s="352">
        <f t="shared" si="86"/>
        <v>1417.1</v>
      </c>
      <c r="F1015" s="352">
        <f t="shared" si="86"/>
        <v>55.66</v>
      </c>
      <c r="G1015" s="352">
        <f t="shared" si="86"/>
        <v>55.66</v>
      </c>
      <c r="H1015" s="197">
        <v>0</v>
      </c>
      <c r="I1015" s="393"/>
    </row>
    <row r="1016" spans="1:9" ht="18" customHeight="1">
      <c r="A1016" s="11"/>
      <c r="B1016" s="314" t="s">
        <v>18</v>
      </c>
      <c r="C1016" s="352">
        <f t="shared" si="86"/>
        <v>880.9</v>
      </c>
      <c r="D1016" s="352">
        <f t="shared" si="86"/>
        <v>880.9</v>
      </c>
      <c r="E1016" s="352">
        <f t="shared" si="86"/>
        <v>411.9</v>
      </c>
      <c r="F1016" s="352">
        <f t="shared" si="86"/>
        <v>411.9</v>
      </c>
      <c r="G1016" s="352">
        <f t="shared" si="86"/>
        <v>411.9</v>
      </c>
      <c r="H1016" s="197">
        <f>G1016/C1016*100</f>
        <v>46.758996480871836</v>
      </c>
      <c r="I1016" s="393"/>
    </row>
    <row r="1017" spans="1:9" ht="18" customHeight="1">
      <c r="A1017" s="11"/>
      <c r="B1017" s="314" t="s">
        <v>19</v>
      </c>
      <c r="C1017" s="352">
        <v>0</v>
      </c>
      <c r="D1017" s="352">
        <v>0</v>
      </c>
      <c r="E1017" s="352">
        <v>0</v>
      </c>
      <c r="F1017" s="352">
        <v>0</v>
      </c>
      <c r="G1017" s="352">
        <v>0</v>
      </c>
      <c r="H1017" s="197"/>
      <c r="I1017" s="393"/>
    </row>
    <row r="1018" spans="1:9" ht="18" customHeight="1">
      <c r="A1018" s="11"/>
      <c r="B1018" s="316" t="s">
        <v>29</v>
      </c>
      <c r="C1018" s="352"/>
      <c r="D1018" s="352"/>
      <c r="E1018" s="352"/>
      <c r="F1018" s="352"/>
      <c r="G1018" s="352"/>
      <c r="H1018" s="197"/>
      <c r="I1018" s="393"/>
    </row>
    <row r="1019" spans="1:9" ht="18" customHeight="1">
      <c r="A1019" s="11"/>
      <c r="B1019" s="316" t="s">
        <v>20</v>
      </c>
      <c r="C1019" s="353">
        <f>C1020+C1021+C1022</f>
        <v>0</v>
      </c>
      <c r="D1019" s="353">
        <f>D1020+D1021+D1022</f>
        <v>0</v>
      </c>
      <c r="E1019" s="353">
        <f>E1020+E1021+E1022</f>
        <v>0</v>
      </c>
      <c r="F1019" s="353">
        <f>F1020+F1021+F1022</f>
        <v>0</v>
      </c>
      <c r="G1019" s="353">
        <f>G1020+G1021+G1022</f>
        <v>0</v>
      </c>
      <c r="H1019" s="197"/>
      <c r="I1019" s="393"/>
    </row>
    <row r="1020" spans="1:9" ht="18" customHeight="1">
      <c r="A1020" s="11"/>
      <c r="B1020" s="67" t="s">
        <v>17</v>
      </c>
      <c r="C1020" s="352">
        <v>0</v>
      </c>
      <c r="D1020" s="352">
        <v>0</v>
      </c>
      <c r="E1020" s="352">
        <v>0</v>
      </c>
      <c r="F1020" s="352">
        <v>0</v>
      </c>
      <c r="G1020" s="352">
        <v>0</v>
      </c>
      <c r="H1020" s="197"/>
      <c r="I1020" s="393"/>
    </row>
    <row r="1021" spans="1:9" ht="18" customHeight="1">
      <c r="A1021" s="11"/>
      <c r="B1021" s="314" t="s">
        <v>18</v>
      </c>
      <c r="C1021" s="352">
        <v>0</v>
      </c>
      <c r="D1021" s="352">
        <v>0</v>
      </c>
      <c r="E1021" s="352">
        <v>0</v>
      </c>
      <c r="F1021" s="352">
        <v>0</v>
      </c>
      <c r="G1021" s="352">
        <v>0</v>
      </c>
      <c r="H1021" s="197"/>
      <c r="I1021" s="393"/>
    </row>
    <row r="1022" spans="1:9" ht="18" customHeight="1">
      <c r="A1022" s="11"/>
      <c r="B1022" s="314" t="s">
        <v>19</v>
      </c>
      <c r="C1022" s="352">
        <v>0</v>
      </c>
      <c r="D1022" s="352">
        <v>0</v>
      </c>
      <c r="E1022" s="352">
        <v>0</v>
      </c>
      <c r="F1022" s="352">
        <v>0</v>
      </c>
      <c r="G1022" s="352">
        <v>0</v>
      </c>
      <c r="H1022" s="197"/>
      <c r="I1022" s="395"/>
    </row>
    <row r="1023" spans="1:9" ht="18" customHeight="1">
      <c r="A1023" s="11"/>
      <c r="B1023" s="316" t="s">
        <v>21</v>
      </c>
      <c r="C1023" s="353">
        <f>C1024+C1025+C1026</f>
        <v>2298</v>
      </c>
      <c r="D1023" s="353">
        <f>D1024+D1025+D1026</f>
        <v>2298</v>
      </c>
      <c r="E1023" s="353">
        <f>E1024+E1025+E1026</f>
        <v>1829</v>
      </c>
      <c r="F1023" s="353">
        <f>F1024+F1025+F1026</f>
        <v>467.55999999999995</v>
      </c>
      <c r="G1023" s="353">
        <f>G1024+G1025+G1026</f>
        <v>467.55999999999995</v>
      </c>
      <c r="H1023" s="197">
        <f>G1023/C1023*100</f>
        <v>20.346388163620539</v>
      </c>
      <c r="I1023" s="395"/>
    </row>
    <row r="1024" spans="1:9" ht="18" customHeight="1">
      <c r="A1024" s="11"/>
      <c r="B1024" s="67" t="s">
        <v>17</v>
      </c>
      <c r="C1024" s="206">
        <v>1417.1</v>
      </c>
      <c r="D1024" s="206">
        <v>1417.1</v>
      </c>
      <c r="E1024" s="206">
        <v>1417.1</v>
      </c>
      <c r="F1024" s="206">
        <v>55.66</v>
      </c>
      <c r="G1024" s="206">
        <v>55.66</v>
      </c>
      <c r="H1024" s="197">
        <v>0</v>
      </c>
      <c r="I1024" s="395"/>
    </row>
    <row r="1025" spans="1:9" ht="18" customHeight="1">
      <c r="A1025" s="11"/>
      <c r="B1025" s="314" t="s">
        <v>18</v>
      </c>
      <c r="C1025" s="206">
        <v>880.9</v>
      </c>
      <c r="D1025" s="206">
        <v>880.9</v>
      </c>
      <c r="E1025" s="206">
        <v>411.9</v>
      </c>
      <c r="F1025" s="206">
        <v>411.9</v>
      </c>
      <c r="G1025" s="206">
        <v>411.9</v>
      </c>
      <c r="H1025" s="197">
        <f>G1025/C1025*100</f>
        <v>46.758996480871836</v>
      </c>
      <c r="I1025" s="396"/>
    </row>
    <row r="1026" spans="1:9" ht="18" customHeight="1">
      <c r="A1026" s="11"/>
      <c r="B1026" s="314" t="s">
        <v>19</v>
      </c>
      <c r="C1026" s="352">
        <v>0</v>
      </c>
      <c r="D1026" s="352">
        <v>0</v>
      </c>
      <c r="E1026" s="352">
        <v>0</v>
      </c>
      <c r="F1026" s="352">
        <v>0</v>
      </c>
      <c r="G1026" s="352">
        <v>0</v>
      </c>
      <c r="H1026" s="197"/>
      <c r="I1026" s="233"/>
    </row>
    <row r="1027" spans="1:9" ht="31.5" hidden="1">
      <c r="A1027" s="187" t="s">
        <v>309</v>
      </c>
      <c r="B1027" s="188" t="s">
        <v>310</v>
      </c>
      <c r="C1027" s="50">
        <f>C1030+C1031+C1032</f>
        <v>0</v>
      </c>
      <c r="D1027" s="50">
        <f>D1030+D1031+D1032</f>
        <v>0</v>
      </c>
      <c r="E1027" s="50">
        <f>E1030+E1031+E1032</f>
        <v>0</v>
      </c>
      <c r="F1027" s="50">
        <f>F1030+F1031+F1032</f>
        <v>0</v>
      </c>
      <c r="G1027" s="50">
        <f>G1030+G1031+G1032</f>
        <v>0</v>
      </c>
      <c r="H1027" s="50" t="e">
        <f>G1027/C1027*100</f>
        <v>#DIV/0!</v>
      </c>
      <c r="I1027" s="189"/>
    </row>
    <row r="1028" spans="1:9" ht="31.5" hidden="1">
      <c r="A1028" s="323" t="s">
        <v>311</v>
      </c>
      <c r="B1028" s="354" t="s">
        <v>312</v>
      </c>
      <c r="C1028" s="78"/>
      <c r="D1028" s="78"/>
      <c r="E1028" s="78"/>
      <c r="F1028" s="78"/>
      <c r="G1028" s="78"/>
      <c r="H1028" s="78"/>
      <c r="I1028" s="355"/>
    </row>
    <row r="1029" spans="1:9" ht="31.15" hidden="1" customHeight="1">
      <c r="A1029" s="356"/>
      <c r="B1029" s="280" t="s">
        <v>27</v>
      </c>
      <c r="C1029" s="281"/>
      <c r="D1029" s="281"/>
      <c r="E1029" s="281"/>
      <c r="F1029" s="281"/>
      <c r="G1029" s="281"/>
      <c r="H1029" s="243"/>
      <c r="I1029" s="392" t="s">
        <v>313</v>
      </c>
    </row>
    <row r="1030" spans="1:9" ht="15.75" hidden="1" customHeight="1">
      <c r="A1030" s="11"/>
      <c r="B1030" s="67" t="s">
        <v>17</v>
      </c>
      <c r="C1030" s="128">
        <f t="shared" ref="C1030:G1032" si="87">C1035+C1039</f>
        <v>0</v>
      </c>
      <c r="D1030" s="128">
        <f t="shared" si="87"/>
        <v>0</v>
      </c>
      <c r="E1030" s="128">
        <f t="shared" si="87"/>
        <v>0</v>
      </c>
      <c r="F1030" s="128">
        <f t="shared" si="87"/>
        <v>0</v>
      </c>
      <c r="G1030" s="128">
        <f t="shared" si="87"/>
        <v>0</v>
      </c>
      <c r="H1030" s="59" t="e">
        <f>G1030/C1030*100</f>
        <v>#DIV/0!</v>
      </c>
      <c r="I1030" s="393"/>
    </row>
    <row r="1031" spans="1:9" ht="15.75" hidden="1">
      <c r="A1031" s="11"/>
      <c r="B1031" s="67" t="s">
        <v>18</v>
      </c>
      <c r="C1031" s="128">
        <f t="shared" si="87"/>
        <v>0</v>
      </c>
      <c r="D1031" s="128">
        <f t="shared" si="87"/>
        <v>0</v>
      </c>
      <c r="E1031" s="128">
        <f t="shared" si="87"/>
        <v>0</v>
      </c>
      <c r="F1031" s="128">
        <f t="shared" si="87"/>
        <v>0</v>
      </c>
      <c r="G1031" s="128">
        <f t="shared" si="87"/>
        <v>0</v>
      </c>
      <c r="H1031" s="59"/>
      <c r="I1031" s="393"/>
    </row>
    <row r="1032" spans="1:9" ht="15.75" hidden="1">
      <c r="A1032" s="11"/>
      <c r="B1032" s="67" t="s">
        <v>19</v>
      </c>
      <c r="C1032" s="206">
        <f t="shared" si="87"/>
        <v>0</v>
      </c>
      <c r="D1032" s="206">
        <f t="shared" si="87"/>
        <v>0</v>
      </c>
      <c r="E1032" s="206">
        <f t="shared" si="87"/>
        <v>0</v>
      </c>
      <c r="F1032" s="206">
        <f t="shared" si="87"/>
        <v>0</v>
      </c>
      <c r="G1032" s="206">
        <f t="shared" si="87"/>
        <v>0</v>
      </c>
      <c r="H1032" s="59"/>
      <c r="I1032" s="393"/>
    </row>
    <row r="1033" spans="1:9" ht="15.75" hidden="1">
      <c r="A1033" s="11"/>
      <c r="B1033" s="212" t="s">
        <v>29</v>
      </c>
      <c r="C1033" s="206"/>
      <c r="D1033" s="206"/>
      <c r="E1033" s="206"/>
      <c r="F1033" s="206"/>
      <c r="G1033" s="206"/>
      <c r="H1033" s="59"/>
      <c r="I1033" s="393"/>
    </row>
    <row r="1034" spans="1:9" ht="15.75" hidden="1">
      <c r="A1034" s="11"/>
      <c r="B1034" s="273" t="s">
        <v>20</v>
      </c>
      <c r="C1034" s="208">
        <f>C1035+C1036+C1037</f>
        <v>0</v>
      </c>
      <c r="D1034" s="208">
        <f>D1035+D1036+D1037</f>
        <v>0</v>
      </c>
      <c r="E1034" s="208">
        <f>E1035+E1036+E1037</f>
        <v>0</v>
      </c>
      <c r="F1034" s="208">
        <f>F1035+F1036+F1037</f>
        <v>0</v>
      </c>
      <c r="G1034" s="208">
        <f>G1035+G1036+G1037</f>
        <v>0</v>
      </c>
      <c r="H1034" s="55"/>
      <c r="I1034" s="393"/>
    </row>
    <row r="1035" spans="1:9" ht="15.75" hidden="1">
      <c r="A1035" s="11"/>
      <c r="B1035" s="67" t="s">
        <v>17</v>
      </c>
      <c r="C1035" s="128">
        <v>0</v>
      </c>
      <c r="D1035" s="128">
        <v>0</v>
      </c>
      <c r="E1035" s="128">
        <v>0</v>
      </c>
      <c r="F1035" s="128">
        <v>0</v>
      </c>
      <c r="G1035" s="128">
        <v>0</v>
      </c>
      <c r="H1035" s="59"/>
      <c r="I1035" s="393"/>
    </row>
    <row r="1036" spans="1:9" ht="15.75" hidden="1">
      <c r="A1036" s="11"/>
      <c r="B1036" s="67" t="s">
        <v>18</v>
      </c>
      <c r="C1036" s="128">
        <v>0</v>
      </c>
      <c r="D1036" s="128">
        <v>0</v>
      </c>
      <c r="E1036" s="128">
        <v>0</v>
      </c>
      <c r="F1036" s="128">
        <v>0</v>
      </c>
      <c r="G1036" s="128">
        <v>0</v>
      </c>
      <c r="H1036" s="59"/>
      <c r="I1036" s="393"/>
    </row>
    <row r="1037" spans="1:9" ht="15.75" hidden="1">
      <c r="A1037" s="11"/>
      <c r="B1037" s="67" t="s">
        <v>19</v>
      </c>
      <c r="C1037" s="206"/>
      <c r="D1037" s="206"/>
      <c r="E1037" s="206"/>
      <c r="F1037" s="206"/>
      <c r="G1037" s="206"/>
      <c r="H1037" s="59"/>
      <c r="I1037" s="393"/>
    </row>
    <row r="1038" spans="1:9" ht="15.75" hidden="1">
      <c r="A1038" s="11"/>
      <c r="B1038" s="212" t="s">
        <v>172</v>
      </c>
      <c r="C1038" s="208">
        <f>C1039+C1040+C1041</f>
        <v>0</v>
      </c>
      <c r="D1038" s="208">
        <f>D1039+D1040+D1041</f>
        <v>0</v>
      </c>
      <c r="E1038" s="208">
        <f>E1039+E1040+E1041</f>
        <v>0</v>
      </c>
      <c r="F1038" s="208">
        <f>F1039+F1040+F1041</f>
        <v>0</v>
      </c>
      <c r="G1038" s="208">
        <f>G1039+G1040+G1041</f>
        <v>0</v>
      </c>
      <c r="H1038" s="55" t="e">
        <f>G1038/C1038*100</f>
        <v>#DIV/0!</v>
      </c>
      <c r="I1038" s="393"/>
    </row>
    <row r="1039" spans="1:9" ht="15.75" hidden="1">
      <c r="A1039" s="11"/>
      <c r="B1039" s="67" t="s">
        <v>17</v>
      </c>
      <c r="C1039" s="128"/>
      <c r="D1039" s="128"/>
      <c r="E1039" s="128"/>
      <c r="F1039" s="128"/>
      <c r="G1039" s="128"/>
      <c r="H1039" s="59" t="e">
        <f>G1039/C1039*100</f>
        <v>#DIV/0!</v>
      </c>
      <c r="I1039" s="394"/>
    </row>
    <row r="1040" spans="1:9" ht="15.75" hidden="1">
      <c r="A1040" s="11"/>
      <c r="B1040" s="67" t="s">
        <v>18</v>
      </c>
      <c r="C1040" s="128"/>
      <c r="D1040" s="128"/>
      <c r="E1040" s="128"/>
      <c r="F1040" s="128"/>
      <c r="G1040" s="128"/>
      <c r="H1040" s="59"/>
      <c r="I1040" s="357"/>
    </row>
    <row r="1041" spans="1:9" ht="15.75" hidden="1">
      <c r="A1041" s="11"/>
      <c r="B1041" s="67" t="s">
        <v>19</v>
      </c>
      <c r="C1041" s="206"/>
      <c r="D1041" s="206"/>
      <c r="E1041" s="206"/>
      <c r="F1041" s="206"/>
      <c r="G1041" s="206"/>
      <c r="H1041" s="59"/>
      <c r="I1041" s="358"/>
    </row>
    <row r="1042" spans="1:9" ht="31.5">
      <c r="A1042" s="187" t="s">
        <v>314</v>
      </c>
      <c r="B1042" s="188" t="s">
        <v>315</v>
      </c>
      <c r="C1042" s="50">
        <f>C1045+C1046+C1047</f>
        <v>119111.9</v>
      </c>
      <c r="D1042" s="50">
        <f>D1045+D1046+D1047</f>
        <v>25938.799999999999</v>
      </c>
      <c r="E1042" s="50">
        <f>E1045+E1046+E1047</f>
        <v>0</v>
      </c>
      <c r="F1042" s="50">
        <f>F1045+F1046+F1047</f>
        <v>0</v>
      </c>
      <c r="G1042" s="50">
        <f>G1045+G1046+G1047</f>
        <v>0</v>
      </c>
      <c r="H1042" s="50">
        <f>G1042/C1042*100</f>
        <v>0</v>
      </c>
      <c r="I1042" s="358"/>
    </row>
    <row r="1043" spans="1:9" ht="36.75" customHeight="1">
      <c r="A1043" s="323" t="s">
        <v>316</v>
      </c>
      <c r="B1043" s="277" t="s">
        <v>317</v>
      </c>
      <c r="C1043" s="278"/>
      <c r="D1043" s="278"/>
      <c r="E1043" s="278"/>
      <c r="F1043" s="278"/>
      <c r="G1043" s="278"/>
      <c r="H1043" s="278"/>
      <c r="I1043" s="358"/>
    </row>
    <row r="1044" spans="1:9" ht="31.5">
      <c r="A1044" s="11"/>
      <c r="B1044" s="280" t="s">
        <v>318</v>
      </c>
      <c r="C1044" s="281"/>
      <c r="D1044" s="281"/>
      <c r="E1044" s="281"/>
      <c r="F1044" s="281"/>
      <c r="G1044" s="281"/>
      <c r="H1044" s="243"/>
      <c r="I1044" s="358"/>
    </row>
    <row r="1045" spans="1:9" ht="15.75" customHeight="1">
      <c r="A1045" s="11"/>
      <c r="B1045" s="67" t="s">
        <v>17</v>
      </c>
      <c r="C1045" s="128">
        <f t="shared" ref="C1045:G1047" si="88">C1050+C1054</f>
        <v>89039.8</v>
      </c>
      <c r="D1045" s="128">
        <f t="shared" si="88"/>
        <v>0</v>
      </c>
      <c r="E1045" s="128">
        <f t="shared" si="88"/>
        <v>0</v>
      </c>
      <c r="F1045" s="128">
        <f t="shared" si="88"/>
        <v>0</v>
      </c>
      <c r="G1045" s="128">
        <f t="shared" si="88"/>
        <v>0</v>
      </c>
      <c r="H1045" s="59">
        <f>G1045/C1045*100</f>
        <v>0</v>
      </c>
      <c r="I1045" s="392" t="s">
        <v>319</v>
      </c>
    </row>
    <row r="1046" spans="1:9" ht="15.75">
      <c r="A1046" s="11"/>
      <c r="B1046" s="67" t="s">
        <v>18</v>
      </c>
      <c r="C1046" s="128">
        <f t="shared" si="88"/>
        <v>30072.1</v>
      </c>
      <c r="D1046" s="128">
        <f t="shared" si="88"/>
        <v>25938.799999999999</v>
      </c>
      <c r="E1046" s="128">
        <f t="shared" si="88"/>
        <v>0</v>
      </c>
      <c r="F1046" s="128">
        <f t="shared" si="88"/>
        <v>0</v>
      </c>
      <c r="G1046" s="128">
        <f t="shared" si="88"/>
        <v>0</v>
      </c>
      <c r="H1046" s="59">
        <f>G1046/C1046*100</f>
        <v>0</v>
      </c>
      <c r="I1046" s="393"/>
    </row>
    <row r="1047" spans="1:9" ht="15.75">
      <c r="A1047" s="11"/>
      <c r="B1047" s="67" t="s">
        <v>19</v>
      </c>
      <c r="C1047" s="206">
        <f t="shared" si="88"/>
        <v>0</v>
      </c>
      <c r="D1047" s="206">
        <f t="shared" si="88"/>
        <v>0</v>
      </c>
      <c r="E1047" s="206">
        <f t="shared" si="88"/>
        <v>0</v>
      </c>
      <c r="F1047" s="206">
        <f t="shared" si="88"/>
        <v>0</v>
      </c>
      <c r="G1047" s="206">
        <f t="shared" si="88"/>
        <v>0</v>
      </c>
      <c r="H1047" s="59"/>
      <c r="I1047" s="393"/>
    </row>
    <row r="1048" spans="1:9" ht="15.75">
      <c r="A1048" s="11"/>
      <c r="B1048" s="212" t="s">
        <v>29</v>
      </c>
      <c r="C1048" s="206"/>
      <c r="D1048" s="206"/>
      <c r="E1048" s="206"/>
      <c r="F1048" s="206"/>
      <c r="G1048" s="206"/>
      <c r="H1048" s="59"/>
      <c r="I1048" s="393"/>
    </row>
    <row r="1049" spans="1:9" ht="15.75">
      <c r="A1049" s="11"/>
      <c r="B1049" s="273" t="s">
        <v>20</v>
      </c>
      <c r="C1049" s="208">
        <f>C1050+C1051+C1052</f>
        <v>0</v>
      </c>
      <c r="D1049" s="208">
        <f>D1050+D1051+D1052</f>
        <v>0</v>
      </c>
      <c r="E1049" s="208">
        <f>E1050+E1051+E1052</f>
        <v>0</v>
      </c>
      <c r="F1049" s="208">
        <f>F1050+F1051+F1052</f>
        <v>0</v>
      </c>
      <c r="G1049" s="208">
        <f>G1050+G1051+G1052</f>
        <v>0</v>
      </c>
      <c r="H1049" s="55"/>
      <c r="I1049" s="393"/>
    </row>
    <row r="1050" spans="1:9" ht="15.75">
      <c r="A1050" s="11"/>
      <c r="B1050" s="67" t="s">
        <v>17</v>
      </c>
      <c r="C1050" s="128">
        <v>0</v>
      </c>
      <c r="D1050" s="128">
        <v>0</v>
      </c>
      <c r="E1050" s="128">
        <v>0</v>
      </c>
      <c r="F1050" s="128">
        <v>0</v>
      </c>
      <c r="G1050" s="128">
        <v>0</v>
      </c>
      <c r="H1050" s="59"/>
      <c r="I1050" s="393"/>
    </row>
    <row r="1051" spans="1:9" ht="15.75">
      <c r="A1051" s="11"/>
      <c r="B1051" s="67" t="s">
        <v>18</v>
      </c>
      <c r="C1051" s="128">
        <v>0</v>
      </c>
      <c r="D1051" s="128">
        <v>0</v>
      </c>
      <c r="E1051" s="128">
        <v>0</v>
      </c>
      <c r="F1051" s="128">
        <v>0</v>
      </c>
      <c r="G1051" s="128">
        <v>0</v>
      </c>
      <c r="H1051" s="59"/>
      <c r="I1051" s="393"/>
    </row>
    <row r="1052" spans="1:9" ht="15.75">
      <c r="A1052" s="11"/>
      <c r="B1052" s="67" t="s">
        <v>19</v>
      </c>
      <c r="C1052" s="206"/>
      <c r="D1052" s="206"/>
      <c r="E1052" s="206"/>
      <c r="F1052" s="206"/>
      <c r="G1052" s="206"/>
      <c r="H1052" s="59"/>
      <c r="I1052" s="393"/>
    </row>
    <row r="1053" spans="1:9" ht="15.75">
      <c r="A1053" s="11"/>
      <c r="B1053" s="212" t="s">
        <v>21</v>
      </c>
      <c r="C1053" s="208">
        <f>C1054+C1055+C1056</f>
        <v>119111.9</v>
      </c>
      <c r="D1053" s="208">
        <f>D1054+D1055+D1056</f>
        <v>25938.799999999999</v>
      </c>
      <c r="E1053" s="208">
        <f>E1054+E1055+E1056</f>
        <v>0</v>
      </c>
      <c r="F1053" s="208">
        <f>F1054+F1055+F1056</f>
        <v>0</v>
      </c>
      <c r="G1053" s="208">
        <f>G1054+G1055+G1056</f>
        <v>0</v>
      </c>
      <c r="H1053" s="55">
        <f>G1053/C1053*100</f>
        <v>0</v>
      </c>
      <c r="I1053" s="393"/>
    </row>
    <row r="1054" spans="1:9" ht="15.75">
      <c r="A1054" s="11"/>
      <c r="B1054" s="67" t="s">
        <v>17</v>
      </c>
      <c r="C1054" s="128">
        <v>89039.8</v>
      </c>
      <c r="D1054" s="128"/>
      <c r="E1054" s="128"/>
      <c r="F1054" s="128"/>
      <c r="G1054" s="128"/>
      <c r="H1054" s="59">
        <f>G1054/C1054*100</f>
        <v>0</v>
      </c>
      <c r="I1054" s="393"/>
    </row>
    <row r="1055" spans="1:9" ht="15.75">
      <c r="A1055" s="11"/>
      <c r="B1055" s="67" t="s">
        <v>18</v>
      </c>
      <c r="C1055" s="128">
        <v>30072.1</v>
      </c>
      <c r="D1055" s="128">
        <v>25938.799999999999</v>
      </c>
      <c r="E1055" s="128"/>
      <c r="F1055" s="128"/>
      <c r="G1055" s="128"/>
      <c r="H1055" s="59">
        <f>G1055/C1055*100</f>
        <v>0</v>
      </c>
      <c r="I1055" s="393"/>
    </row>
    <row r="1056" spans="1:9" ht="284.25" customHeight="1">
      <c r="A1056" s="11"/>
      <c r="B1056" s="67" t="s">
        <v>19</v>
      </c>
      <c r="C1056" s="206"/>
      <c r="D1056" s="206"/>
      <c r="E1056" s="206"/>
      <c r="F1056" s="206"/>
      <c r="G1056" s="206"/>
      <c r="H1056" s="59"/>
      <c r="I1056" s="397"/>
    </row>
    <row r="1057" spans="1:9" s="5" customFormat="1" ht="15.75">
      <c r="A1057" s="398" t="s">
        <v>320</v>
      </c>
      <c r="B1057" s="399"/>
      <c r="C1057" s="399"/>
      <c r="D1057" s="399"/>
      <c r="E1057" s="399"/>
      <c r="F1057" s="399"/>
      <c r="G1057" s="399"/>
      <c r="H1057" s="399"/>
      <c r="I1057" s="399"/>
    </row>
    <row r="1058" spans="1:9" s="5" customFormat="1" ht="17.45" customHeight="1">
      <c r="A1058" s="359"/>
      <c r="B1058" s="360" t="s">
        <v>24</v>
      </c>
      <c r="C1058" s="103">
        <f>C1059+C1074+C1102+C1117</f>
        <v>19517328.399999999</v>
      </c>
      <c r="D1058" s="103">
        <f>D1059+D1074+D1102+D1117</f>
        <v>18928238.399999999</v>
      </c>
      <c r="E1058" s="103">
        <f>E1059+E1074+E1102+E1117</f>
        <v>18928238.399999999</v>
      </c>
      <c r="F1058" s="103">
        <f>F1059+F1074+F1102+F1117</f>
        <v>1066800.79</v>
      </c>
      <c r="G1058" s="103">
        <f>G1059+G1074+G1102+G1117</f>
        <v>18898411.789999999</v>
      </c>
      <c r="H1058" s="103">
        <f>G1058/C1058*100</f>
        <v>96.828886631840447</v>
      </c>
      <c r="I1058" s="283"/>
    </row>
    <row r="1059" spans="1:9" s="5" customFormat="1" ht="64.150000000000006" customHeight="1">
      <c r="A1059" s="361" t="s">
        <v>321</v>
      </c>
      <c r="B1059" s="362" t="s">
        <v>322</v>
      </c>
      <c r="C1059" s="363">
        <f>C1060</f>
        <v>0</v>
      </c>
      <c r="D1059" s="363">
        <f>D1060</f>
        <v>0</v>
      </c>
      <c r="E1059" s="363">
        <f>E1060</f>
        <v>0</v>
      </c>
      <c r="F1059" s="363">
        <f>F1060</f>
        <v>0</v>
      </c>
      <c r="G1059" s="363">
        <f>G1060</f>
        <v>0</v>
      </c>
      <c r="H1059" s="364">
        <v>0</v>
      </c>
      <c r="I1059" s="365"/>
    </row>
    <row r="1060" spans="1:9" s="5" customFormat="1" ht="47.25" customHeight="1">
      <c r="A1060" s="366"/>
      <c r="B1060" s="166" t="s">
        <v>323</v>
      </c>
      <c r="C1060" s="367">
        <v>0</v>
      </c>
      <c r="D1060" s="247">
        <v>0</v>
      </c>
      <c r="E1060" s="302">
        <v>0</v>
      </c>
      <c r="F1060" s="302">
        <v>0</v>
      </c>
      <c r="G1060" s="302">
        <v>0</v>
      </c>
      <c r="H1060" s="295">
        <v>0</v>
      </c>
      <c r="I1060" s="114" t="s">
        <v>324</v>
      </c>
    </row>
    <row r="1061" spans="1:9" s="5" customFormat="1" ht="17.25" hidden="1" customHeight="1">
      <c r="A1061" s="366"/>
      <c r="B1061" s="53" t="s">
        <v>24</v>
      </c>
      <c r="C1061" s="293">
        <f>C1062+C1063+C1064</f>
        <v>0</v>
      </c>
      <c r="D1061" s="293">
        <f>D1062+D1063+D1064</f>
        <v>0</v>
      </c>
      <c r="E1061" s="293">
        <f>E1062+E1063+E1064</f>
        <v>0</v>
      </c>
      <c r="F1061" s="293">
        <f>F1062+F1063+F1064</f>
        <v>0</v>
      </c>
      <c r="G1061" s="293">
        <f>G1062+G1063+G1064</f>
        <v>0</v>
      </c>
      <c r="H1061" s="293">
        <v>0</v>
      </c>
      <c r="I1061" s="385" t="s">
        <v>325</v>
      </c>
    </row>
    <row r="1062" spans="1:9" s="5" customFormat="1" ht="17.25" hidden="1" customHeight="1">
      <c r="A1062" s="366"/>
      <c r="B1062" s="57" t="s">
        <v>17</v>
      </c>
      <c r="C1062" s="292">
        <f t="shared" ref="C1062:G1064" si="89">C1067+C1071</f>
        <v>0</v>
      </c>
      <c r="D1062" s="292">
        <f t="shared" si="89"/>
        <v>0</v>
      </c>
      <c r="E1062" s="292">
        <f t="shared" si="89"/>
        <v>0</v>
      </c>
      <c r="F1062" s="292">
        <f t="shared" si="89"/>
        <v>0</v>
      </c>
      <c r="G1062" s="292">
        <f t="shared" si="89"/>
        <v>0</v>
      </c>
      <c r="H1062" s="295">
        <v>0</v>
      </c>
      <c r="I1062" s="386"/>
    </row>
    <row r="1063" spans="1:9" s="5" customFormat="1" ht="17.25" hidden="1" customHeight="1">
      <c r="A1063" s="368"/>
      <c r="B1063" s="57" t="s">
        <v>18</v>
      </c>
      <c r="C1063" s="292">
        <f t="shared" si="89"/>
        <v>0</v>
      </c>
      <c r="D1063" s="292">
        <f t="shared" si="89"/>
        <v>0</v>
      </c>
      <c r="E1063" s="292">
        <f t="shared" si="89"/>
        <v>0</v>
      </c>
      <c r="F1063" s="292">
        <f t="shared" si="89"/>
        <v>0</v>
      </c>
      <c r="G1063" s="292">
        <f t="shared" si="89"/>
        <v>0</v>
      </c>
      <c r="H1063" s="295">
        <v>0</v>
      </c>
      <c r="I1063" s="386"/>
    </row>
    <row r="1064" spans="1:9" s="5" customFormat="1" ht="17.25" hidden="1" customHeight="1">
      <c r="A1064" s="368"/>
      <c r="B1064" s="57" t="s">
        <v>19</v>
      </c>
      <c r="C1064" s="292">
        <f t="shared" si="89"/>
        <v>0</v>
      </c>
      <c r="D1064" s="292">
        <f t="shared" si="89"/>
        <v>0</v>
      </c>
      <c r="E1064" s="292">
        <f t="shared" si="89"/>
        <v>0</v>
      </c>
      <c r="F1064" s="292">
        <f t="shared" si="89"/>
        <v>0</v>
      </c>
      <c r="G1064" s="292">
        <f t="shared" si="89"/>
        <v>0</v>
      </c>
      <c r="H1064" s="295">
        <v>0</v>
      </c>
      <c r="I1064" s="386"/>
    </row>
    <row r="1065" spans="1:9" s="5" customFormat="1" ht="17.25" hidden="1" customHeight="1">
      <c r="A1065" s="368"/>
      <c r="B1065" s="70" t="s">
        <v>29</v>
      </c>
      <c r="C1065" s="369"/>
      <c r="D1065" s="369"/>
      <c r="E1065" s="369"/>
      <c r="F1065" s="369"/>
      <c r="G1065" s="369"/>
      <c r="H1065" s="293"/>
      <c r="I1065" s="386"/>
    </row>
    <row r="1066" spans="1:9" s="5" customFormat="1" ht="17.25" hidden="1" customHeight="1">
      <c r="A1066" s="368"/>
      <c r="B1066" s="70" t="s">
        <v>126</v>
      </c>
      <c r="C1066" s="293">
        <f>C1067+C1068+C1069</f>
        <v>0</v>
      </c>
      <c r="D1066" s="293">
        <f>D1067+D1068+D1069</f>
        <v>0</v>
      </c>
      <c r="E1066" s="293">
        <f>E1067+E1068+E1069</f>
        <v>0</v>
      </c>
      <c r="F1066" s="293">
        <f>F1067+F1068+F1069</f>
        <v>0</v>
      </c>
      <c r="G1066" s="293">
        <f>G1067+G1068+G1069</f>
        <v>0</v>
      </c>
      <c r="H1066" s="293">
        <v>0</v>
      </c>
      <c r="I1066" s="386"/>
    </row>
    <row r="1067" spans="1:9" s="5" customFormat="1" ht="17.25" hidden="1" customHeight="1">
      <c r="A1067" s="368"/>
      <c r="B1067" s="57" t="s">
        <v>17</v>
      </c>
      <c r="C1067" s="292">
        <v>0</v>
      </c>
      <c r="D1067" s="292">
        <v>0</v>
      </c>
      <c r="E1067" s="292">
        <v>0</v>
      </c>
      <c r="F1067" s="292">
        <v>0</v>
      </c>
      <c r="G1067" s="292">
        <v>0</v>
      </c>
      <c r="H1067" s="295">
        <v>0</v>
      </c>
      <c r="I1067" s="386"/>
    </row>
    <row r="1068" spans="1:9" s="5" customFormat="1" ht="17.25" hidden="1" customHeight="1">
      <c r="A1068" s="368"/>
      <c r="B1068" s="57" t="s">
        <v>18</v>
      </c>
      <c r="C1068" s="292"/>
      <c r="D1068" s="292"/>
      <c r="E1068" s="292"/>
      <c r="F1068" s="292"/>
      <c r="G1068" s="292"/>
      <c r="H1068" s="295"/>
      <c r="I1068" s="386"/>
    </row>
    <row r="1069" spans="1:9" s="5" customFormat="1" ht="17.25" hidden="1" customHeight="1">
      <c r="A1069" s="368"/>
      <c r="B1069" s="57" t="s">
        <v>19</v>
      </c>
      <c r="C1069" s="295"/>
      <c r="D1069" s="295"/>
      <c r="E1069" s="295"/>
      <c r="F1069" s="295"/>
      <c r="G1069" s="295"/>
      <c r="H1069" s="295"/>
      <c r="I1069" s="386"/>
    </row>
    <row r="1070" spans="1:9" s="5" customFormat="1" ht="17.25" hidden="1" customHeight="1">
      <c r="A1070" s="368"/>
      <c r="B1070" s="88" t="s">
        <v>117</v>
      </c>
      <c r="C1070" s="293">
        <f>C1072+C1071</f>
        <v>0</v>
      </c>
      <c r="D1070" s="293">
        <f>D1072+D1071</f>
        <v>0</v>
      </c>
      <c r="E1070" s="293">
        <f>E1072+E1071</f>
        <v>0</v>
      </c>
      <c r="F1070" s="293">
        <f>F1071+F1072+F1073</f>
        <v>0</v>
      </c>
      <c r="G1070" s="293">
        <f>G1071+G1072+G1073</f>
        <v>0</v>
      </c>
      <c r="H1070" s="293">
        <v>0</v>
      </c>
      <c r="I1070" s="386"/>
    </row>
    <row r="1071" spans="1:9" s="5" customFormat="1" ht="17.25" hidden="1" customHeight="1">
      <c r="A1071" s="368"/>
      <c r="B1071" s="57" t="s">
        <v>17</v>
      </c>
      <c r="C1071" s="292"/>
      <c r="D1071" s="292"/>
      <c r="E1071" s="292"/>
      <c r="F1071" s="292"/>
      <c r="G1071" s="292"/>
      <c r="H1071" s="295"/>
      <c r="I1071" s="386"/>
    </row>
    <row r="1072" spans="1:9" s="5" customFormat="1" ht="17.25" hidden="1" customHeight="1">
      <c r="A1072" s="368"/>
      <c r="B1072" s="370" t="s">
        <v>18</v>
      </c>
      <c r="C1072" s="292"/>
      <c r="D1072" s="292"/>
      <c r="E1072" s="292"/>
      <c r="F1072" s="292"/>
      <c r="G1072" s="292"/>
      <c r="H1072" s="295"/>
      <c r="I1072" s="386"/>
    </row>
    <row r="1073" spans="1:9" s="5" customFormat="1" ht="17.25" hidden="1" customHeight="1">
      <c r="A1073" s="368"/>
      <c r="B1073" s="57" t="s">
        <v>19</v>
      </c>
      <c r="C1073" s="371"/>
      <c r="D1073" s="371"/>
      <c r="E1073" s="371"/>
      <c r="F1073" s="371"/>
      <c r="G1073" s="371"/>
      <c r="H1073" s="297"/>
      <c r="I1073" s="386"/>
    </row>
    <row r="1074" spans="1:9" s="5" customFormat="1" ht="63">
      <c r="A1074" s="372" t="s">
        <v>90</v>
      </c>
      <c r="B1074" s="362" t="s">
        <v>326</v>
      </c>
      <c r="C1074" s="363">
        <f>C1076</f>
        <v>45428.4</v>
      </c>
      <c r="D1074" s="363">
        <f>D1076</f>
        <v>45428.4</v>
      </c>
      <c r="E1074" s="363">
        <f>E1076</f>
        <v>45428.4</v>
      </c>
      <c r="F1074" s="363">
        <f>F1076</f>
        <v>15601.79</v>
      </c>
      <c r="G1074" s="363">
        <f>G1076</f>
        <v>15601.79</v>
      </c>
      <c r="H1074" s="364">
        <f>G1074/C1074*100</f>
        <v>34.343692491921352</v>
      </c>
      <c r="I1074" s="365"/>
    </row>
    <row r="1075" spans="1:9" s="5" customFormat="1" ht="51" customHeight="1">
      <c r="A1075" s="368"/>
      <c r="B1075" s="101" t="s">
        <v>327</v>
      </c>
      <c r="C1075" s="367"/>
      <c r="D1075" s="302"/>
      <c r="E1075" s="302"/>
      <c r="F1075" s="302"/>
      <c r="G1075" s="302"/>
      <c r="H1075" s="293"/>
      <c r="I1075" s="114"/>
    </row>
    <row r="1076" spans="1:9" s="5" customFormat="1" ht="17.25" customHeight="1">
      <c r="A1076" s="368"/>
      <c r="B1076" s="53" t="s">
        <v>24</v>
      </c>
      <c r="C1076" s="293">
        <f>C1077+C1078+C1079</f>
        <v>45428.4</v>
      </c>
      <c r="D1076" s="293">
        <f>D1077+D1078+D1079</f>
        <v>45428.4</v>
      </c>
      <c r="E1076" s="293">
        <f>E1077+E1078+E1079</f>
        <v>45428.4</v>
      </c>
      <c r="F1076" s="293">
        <f>F1077+F1078+F1079</f>
        <v>15601.79</v>
      </c>
      <c r="G1076" s="293">
        <f>G1077+G1078+G1079</f>
        <v>15601.79</v>
      </c>
      <c r="H1076" s="293">
        <f>G1076/C1076*100</f>
        <v>34.343692491921352</v>
      </c>
      <c r="I1076" s="387" t="s">
        <v>328</v>
      </c>
    </row>
    <row r="1077" spans="1:9" s="5" customFormat="1" ht="17.25" customHeight="1">
      <c r="A1077" s="368"/>
      <c r="B1077" s="57" t="s">
        <v>17</v>
      </c>
      <c r="C1077" s="292">
        <f t="shared" ref="C1077:G1079" si="90">C1082+C1086</f>
        <v>45428.4</v>
      </c>
      <c r="D1077" s="292">
        <f t="shared" si="90"/>
        <v>45428.4</v>
      </c>
      <c r="E1077" s="292">
        <f t="shared" si="90"/>
        <v>45428.4</v>
      </c>
      <c r="F1077" s="292">
        <f t="shared" si="90"/>
        <v>15601.79</v>
      </c>
      <c r="G1077" s="292">
        <f t="shared" si="90"/>
        <v>15601.79</v>
      </c>
      <c r="H1077" s="295">
        <f>G1077/C1077*100</f>
        <v>34.343692491921352</v>
      </c>
      <c r="I1077" s="387"/>
    </row>
    <row r="1078" spans="1:9" s="5" customFormat="1" ht="17.25" customHeight="1">
      <c r="A1078" s="368"/>
      <c r="B1078" s="57" t="s">
        <v>18</v>
      </c>
      <c r="C1078" s="292">
        <f t="shared" si="90"/>
        <v>0</v>
      </c>
      <c r="D1078" s="292">
        <f t="shared" si="90"/>
        <v>0</v>
      </c>
      <c r="E1078" s="292">
        <f t="shared" si="90"/>
        <v>0</v>
      </c>
      <c r="F1078" s="292">
        <f t="shared" si="90"/>
        <v>0</v>
      </c>
      <c r="G1078" s="292">
        <f t="shared" si="90"/>
        <v>0</v>
      </c>
      <c r="H1078" s="295">
        <v>0</v>
      </c>
      <c r="I1078" s="387"/>
    </row>
    <row r="1079" spans="1:9" s="5" customFormat="1" ht="17.25" customHeight="1">
      <c r="A1079" s="368"/>
      <c r="B1079" s="57" t="s">
        <v>19</v>
      </c>
      <c r="C1079" s="292">
        <f t="shared" si="90"/>
        <v>0</v>
      </c>
      <c r="D1079" s="292">
        <f t="shared" si="90"/>
        <v>0</v>
      </c>
      <c r="E1079" s="292">
        <f t="shared" si="90"/>
        <v>0</v>
      </c>
      <c r="F1079" s="292">
        <f t="shared" si="90"/>
        <v>0</v>
      </c>
      <c r="G1079" s="292">
        <f t="shared" si="90"/>
        <v>0</v>
      </c>
      <c r="H1079" s="295">
        <v>0</v>
      </c>
      <c r="I1079" s="387"/>
    </row>
    <row r="1080" spans="1:9" s="5" customFormat="1" ht="17.25" customHeight="1">
      <c r="A1080" s="368"/>
      <c r="B1080" s="70" t="s">
        <v>29</v>
      </c>
      <c r="C1080" s="369"/>
      <c r="D1080" s="369"/>
      <c r="E1080" s="369"/>
      <c r="F1080" s="369"/>
      <c r="G1080" s="369"/>
      <c r="H1080" s="293"/>
      <c r="I1080" s="387"/>
    </row>
    <row r="1081" spans="1:9" s="5" customFormat="1" ht="17.25" customHeight="1">
      <c r="A1081" s="368"/>
      <c r="B1081" s="70" t="s">
        <v>20</v>
      </c>
      <c r="C1081" s="293">
        <f>C1082+C1083+C1084</f>
        <v>45428.4</v>
      </c>
      <c r="D1081" s="293">
        <f>D1082+D1083+D1084</f>
        <v>45428.4</v>
      </c>
      <c r="E1081" s="293">
        <f>E1082+E1083+E1084</f>
        <v>45428.4</v>
      </c>
      <c r="F1081" s="293">
        <f>F1082+F1083+F1084</f>
        <v>15601.79</v>
      </c>
      <c r="G1081" s="293">
        <f>G1082+G1083+G1084</f>
        <v>15601.79</v>
      </c>
      <c r="H1081" s="293">
        <f>G1081/C1081*100</f>
        <v>34.343692491921352</v>
      </c>
      <c r="I1081" s="387"/>
    </row>
    <row r="1082" spans="1:9" s="5" customFormat="1" ht="17.25" customHeight="1">
      <c r="A1082" s="368"/>
      <c r="B1082" s="57" t="s">
        <v>17</v>
      </c>
      <c r="C1082" s="292">
        <v>45428.4</v>
      </c>
      <c r="D1082" s="292">
        <v>45428.4</v>
      </c>
      <c r="E1082" s="292">
        <v>45428.4</v>
      </c>
      <c r="F1082" s="292">
        <v>15601.79</v>
      </c>
      <c r="G1082" s="292">
        <v>15601.79</v>
      </c>
      <c r="H1082" s="295">
        <f>G1082/C1082*100</f>
        <v>34.343692491921352</v>
      </c>
      <c r="I1082" s="387"/>
    </row>
    <row r="1083" spans="1:9" s="5" customFormat="1" ht="17.25" customHeight="1">
      <c r="A1083" s="368"/>
      <c r="B1083" s="57" t="s">
        <v>18</v>
      </c>
      <c r="C1083" s="292"/>
      <c r="D1083" s="292"/>
      <c r="E1083" s="292"/>
      <c r="F1083" s="292"/>
      <c r="G1083" s="292"/>
      <c r="H1083" s="295"/>
      <c r="I1083" s="387"/>
    </row>
    <row r="1084" spans="1:9" s="5" customFormat="1" ht="17.25" hidden="1" customHeight="1">
      <c r="A1084" s="368"/>
      <c r="B1084" s="57" t="s">
        <v>19</v>
      </c>
      <c r="C1084" s="295"/>
      <c r="D1084" s="295"/>
      <c r="E1084" s="295"/>
      <c r="F1084" s="295"/>
      <c r="G1084" s="295"/>
      <c r="H1084" s="295"/>
      <c r="I1084" s="387"/>
    </row>
    <row r="1085" spans="1:9" s="5" customFormat="1" ht="17.25" hidden="1" customHeight="1">
      <c r="A1085" s="368"/>
      <c r="B1085" s="88" t="s">
        <v>117</v>
      </c>
      <c r="C1085" s="293">
        <f>C1087+C1086</f>
        <v>0</v>
      </c>
      <c r="D1085" s="293">
        <f>D1087+D1086</f>
        <v>0</v>
      </c>
      <c r="E1085" s="293">
        <f>E1087+E1086</f>
        <v>0</v>
      </c>
      <c r="F1085" s="293">
        <f>F1086+F1087+F1088</f>
        <v>0</v>
      </c>
      <c r="G1085" s="293">
        <f>G1086+G1087+G1088</f>
        <v>0</v>
      </c>
      <c r="H1085" s="293">
        <v>0</v>
      </c>
      <c r="I1085" s="387"/>
    </row>
    <row r="1086" spans="1:9" s="5" customFormat="1" ht="17.25" hidden="1" customHeight="1">
      <c r="A1086" s="368"/>
      <c r="B1086" s="57" t="s">
        <v>17</v>
      </c>
      <c r="C1086" s="292">
        <v>0</v>
      </c>
      <c r="D1086" s="292">
        <v>0</v>
      </c>
      <c r="E1086" s="292">
        <v>0</v>
      </c>
      <c r="F1086" s="292">
        <v>0</v>
      </c>
      <c r="G1086" s="292">
        <v>0</v>
      </c>
      <c r="H1086" s="295">
        <v>0</v>
      </c>
      <c r="I1086" s="387"/>
    </row>
    <row r="1087" spans="1:9" s="5" customFormat="1" ht="17.25" hidden="1" customHeight="1">
      <c r="A1087" s="368"/>
      <c r="B1087" s="57" t="s">
        <v>18</v>
      </c>
      <c r="C1087" s="292"/>
      <c r="D1087" s="292"/>
      <c r="E1087" s="292"/>
      <c r="F1087" s="292"/>
      <c r="G1087" s="292"/>
      <c r="H1087" s="295"/>
      <c r="I1087" s="387"/>
    </row>
    <row r="1088" spans="1:9" s="5" customFormat="1" ht="17.25" hidden="1" customHeight="1">
      <c r="A1088" s="368"/>
      <c r="B1088" s="57" t="s">
        <v>19</v>
      </c>
      <c r="C1088" s="292"/>
      <c r="D1088" s="292"/>
      <c r="E1088" s="292"/>
      <c r="F1088" s="292"/>
      <c r="G1088" s="292"/>
      <c r="H1088" s="295"/>
      <c r="I1088" s="387"/>
    </row>
    <row r="1089" spans="1:9" s="5" customFormat="1" ht="17.25" hidden="1" customHeight="1">
      <c r="A1089" s="368"/>
      <c r="B1089" s="53" t="s">
        <v>24</v>
      </c>
      <c r="C1089" s="293">
        <f>C1090+C1091+C1092</f>
        <v>0</v>
      </c>
      <c r="D1089" s="293">
        <f>D1090+D1091+D1092</f>
        <v>0</v>
      </c>
      <c r="E1089" s="293">
        <f>E1090+E1091+E1092</f>
        <v>0</v>
      </c>
      <c r="F1089" s="293">
        <f>F1090+F1091+F1092</f>
        <v>0</v>
      </c>
      <c r="G1089" s="293">
        <f>G1090+G1091+G1092</f>
        <v>0</v>
      </c>
      <c r="H1089" s="293" t="e">
        <f>G1089/C1089*100</f>
        <v>#DIV/0!</v>
      </c>
      <c r="I1089" s="385"/>
    </row>
    <row r="1090" spans="1:9" s="5" customFormat="1" ht="17.25" hidden="1" customHeight="1">
      <c r="A1090" s="368"/>
      <c r="B1090" s="57" t="s">
        <v>17</v>
      </c>
      <c r="C1090" s="292">
        <f t="shared" ref="C1090:G1092" si="91">C1095+C1099</f>
        <v>0</v>
      </c>
      <c r="D1090" s="292">
        <f t="shared" si="91"/>
        <v>0</v>
      </c>
      <c r="E1090" s="292">
        <f t="shared" si="91"/>
        <v>0</v>
      </c>
      <c r="F1090" s="292">
        <f t="shared" si="91"/>
        <v>0</v>
      </c>
      <c r="G1090" s="292">
        <f t="shared" si="91"/>
        <v>0</v>
      </c>
      <c r="H1090" s="295" t="e">
        <f>G1090/C1090*100</f>
        <v>#DIV/0!</v>
      </c>
      <c r="I1090" s="388"/>
    </row>
    <row r="1091" spans="1:9" s="5" customFormat="1" ht="17.25" hidden="1" customHeight="1">
      <c r="A1091" s="368"/>
      <c r="B1091" s="57" t="s">
        <v>18</v>
      </c>
      <c r="C1091" s="292">
        <f t="shared" si="91"/>
        <v>0</v>
      </c>
      <c r="D1091" s="292">
        <f t="shared" si="91"/>
        <v>0</v>
      </c>
      <c r="E1091" s="292">
        <f t="shared" si="91"/>
        <v>0</v>
      </c>
      <c r="F1091" s="292">
        <f t="shared" si="91"/>
        <v>0</v>
      </c>
      <c r="G1091" s="292">
        <f t="shared" si="91"/>
        <v>0</v>
      </c>
      <c r="H1091" s="295">
        <v>0</v>
      </c>
      <c r="I1091" s="388"/>
    </row>
    <row r="1092" spans="1:9" s="5" customFormat="1" ht="17.25" hidden="1" customHeight="1">
      <c r="A1092" s="368"/>
      <c r="B1092" s="57" t="s">
        <v>19</v>
      </c>
      <c r="C1092" s="292">
        <f t="shared" si="91"/>
        <v>0</v>
      </c>
      <c r="D1092" s="292">
        <f t="shared" si="91"/>
        <v>0</v>
      </c>
      <c r="E1092" s="292">
        <f t="shared" si="91"/>
        <v>0</v>
      </c>
      <c r="F1092" s="292">
        <f t="shared" si="91"/>
        <v>0</v>
      </c>
      <c r="G1092" s="292">
        <f t="shared" si="91"/>
        <v>0</v>
      </c>
      <c r="H1092" s="295">
        <v>0</v>
      </c>
      <c r="I1092" s="388"/>
    </row>
    <row r="1093" spans="1:9" s="5" customFormat="1" ht="17.25" hidden="1" customHeight="1">
      <c r="A1093" s="368"/>
      <c r="B1093" s="70" t="s">
        <v>29</v>
      </c>
      <c r="C1093" s="369"/>
      <c r="D1093" s="369"/>
      <c r="E1093" s="369"/>
      <c r="F1093" s="369"/>
      <c r="G1093" s="369"/>
      <c r="H1093" s="293"/>
      <c r="I1093" s="388"/>
    </row>
    <row r="1094" spans="1:9" s="5" customFormat="1" ht="17.25" hidden="1" customHeight="1">
      <c r="A1094" s="368"/>
      <c r="B1094" s="70" t="s">
        <v>20</v>
      </c>
      <c r="C1094" s="293">
        <f>C1095+C1096+C1097</f>
        <v>0</v>
      </c>
      <c r="D1094" s="293">
        <f>D1095+D1096+D1097</f>
        <v>0</v>
      </c>
      <c r="E1094" s="293">
        <f>E1095+E1096+E1097</f>
        <v>0</v>
      </c>
      <c r="F1094" s="293">
        <f>F1095+F1096+F1097</f>
        <v>0</v>
      </c>
      <c r="G1094" s="293">
        <f>G1095+G1096+G1097</f>
        <v>0</v>
      </c>
      <c r="H1094" s="293" t="e">
        <f>G1094/C1094*100</f>
        <v>#DIV/0!</v>
      </c>
      <c r="I1094" s="388"/>
    </row>
    <row r="1095" spans="1:9" s="5" customFormat="1" ht="17.25" hidden="1" customHeight="1">
      <c r="A1095" s="368"/>
      <c r="B1095" s="57" t="s">
        <v>17</v>
      </c>
      <c r="C1095" s="292">
        <v>0</v>
      </c>
      <c r="D1095" s="292">
        <v>0</v>
      </c>
      <c r="E1095" s="292">
        <v>0</v>
      </c>
      <c r="F1095" s="292">
        <v>0</v>
      </c>
      <c r="G1095" s="292">
        <v>0</v>
      </c>
      <c r="H1095" s="295" t="e">
        <f>G1095/C1095*100</f>
        <v>#DIV/0!</v>
      </c>
      <c r="I1095" s="388"/>
    </row>
    <row r="1096" spans="1:9" s="5" customFormat="1" ht="17.25" hidden="1" customHeight="1">
      <c r="A1096" s="368"/>
      <c r="B1096" s="57" t="s">
        <v>18</v>
      </c>
      <c r="C1096" s="292"/>
      <c r="D1096" s="292"/>
      <c r="E1096" s="292"/>
      <c r="F1096" s="292"/>
      <c r="G1096" s="292"/>
      <c r="H1096" s="295"/>
      <c r="I1096" s="388"/>
    </row>
    <row r="1097" spans="1:9" s="5" customFormat="1" ht="17.25" hidden="1" customHeight="1">
      <c r="A1097" s="368"/>
      <c r="B1097" s="57" t="s">
        <v>19</v>
      </c>
      <c r="C1097" s="295"/>
      <c r="D1097" s="295"/>
      <c r="E1097" s="295"/>
      <c r="F1097" s="295"/>
      <c r="G1097" s="295"/>
      <c r="H1097" s="295"/>
      <c r="I1097" s="388"/>
    </row>
    <row r="1098" spans="1:9" s="5" customFormat="1" ht="17.25" hidden="1" customHeight="1">
      <c r="A1098" s="368"/>
      <c r="B1098" s="88" t="s">
        <v>117</v>
      </c>
      <c r="C1098" s="293">
        <f>C1100+C1099</f>
        <v>0</v>
      </c>
      <c r="D1098" s="293">
        <f>D1100+D1099</f>
        <v>0</v>
      </c>
      <c r="E1098" s="293">
        <f>E1100+E1099</f>
        <v>0</v>
      </c>
      <c r="F1098" s="293">
        <f>F1099+F1100+F1101</f>
        <v>0</v>
      </c>
      <c r="G1098" s="293">
        <f>G1099+G1100+G1101</f>
        <v>0</v>
      </c>
      <c r="H1098" s="293">
        <v>0</v>
      </c>
      <c r="I1098" s="388"/>
    </row>
    <row r="1099" spans="1:9" s="5" customFormat="1" ht="17.25" hidden="1" customHeight="1">
      <c r="A1099" s="368"/>
      <c r="B1099" s="57" t="s">
        <v>17</v>
      </c>
      <c r="C1099" s="292"/>
      <c r="D1099" s="292"/>
      <c r="E1099" s="292"/>
      <c r="F1099" s="292"/>
      <c r="G1099" s="292"/>
      <c r="H1099" s="295"/>
      <c r="I1099" s="388"/>
    </row>
    <row r="1100" spans="1:9" s="5" customFormat="1" ht="17.25" hidden="1" customHeight="1">
      <c r="A1100" s="368"/>
      <c r="B1100" s="57" t="s">
        <v>18</v>
      </c>
      <c r="C1100" s="292"/>
      <c r="D1100" s="292"/>
      <c r="E1100" s="292"/>
      <c r="F1100" s="292"/>
      <c r="G1100" s="292"/>
      <c r="H1100" s="295"/>
      <c r="I1100" s="388"/>
    </row>
    <row r="1101" spans="1:9" s="5" customFormat="1" ht="17.25" hidden="1" customHeight="1">
      <c r="A1101" s="368"/>
      <c r="B1101" s="57" t="s">
        <v>19</v>
      </c>
      <c r="C1101" s="292"/>
      <c r="D1101" s="292"/>
      <c r="E1101" s="292"/>
      <c r="F1101" s="292"/>
      <c r="G1101" s="292"/>
      <c r="H1101" s="295"/>
      <c r="I1101" s="388"/>
    </row>
    <row r="1102" spans="1:9" s="5" customFormat="1" ht="42.75" customHeight="1">
      <c r="A1102" s="372" t="s">
        <v>152</v>
      </c>
      <c r="B1102" s="362" t="s">
        <v>329</v>
      </c>
      <c r="C1102" s="373">
        <f>C1104</f>
        <v>18882810</v>
      </c>
      <c r="D1102" s="373">
        <f>D1104</f>
        <v>18882810</v>
      </c>
      <c r="E1102" s="363">
        <f>E1104</f>
        <v>18882810</v>
      </c>
      <c r="F1102" s="363">
        <f>F1104</f>
        <v>1051199</v>
      </c>
      <c r="G1102" s="363">
        <f>G1104</f>
        <v>18882810</v>
      </c>
      <c r="H1102" s="364">
        <f>G1102/C1102*100</f>
        <v>100</v>
      </c>
      <c r="I1102" s="365"/>
    </row>
    <row r="1103" spans="1:9" s="5" customFormat="1" ht="17.25" customHeight="1">
      <c r="A1103" s="368"/>
      <c r="B1103" s="374" t="s">
        <v>330</v>
      </c>
      <c r="C1103" s="90"/>
      <c r="D1103" s="84"/>
      <c r="E1103" s="302"/>
      <c r="F1103" s="302"/>
      <c r="G1103" s="302"/>
      <c r="H1103" s="293"/>
      <c r="I1103" s="389" t="s">
        <v>331</v>
      </c>
    </row>
    <row r="1104" spans="1:9" s="5" customFormat="1" ht="17.25" customHeight="1">
      <c r="A1104" s="368"/>
      <c r="B1104" s="53" t="s">
        <v>24</v>
      </c>
      <c r="C1104" s="54">
        <f>C1105+C1106+C1107</f>
        <v>18882810</v>
      </c>
      <c r="D1104" s="54">
        <f>D1105+D1106+D1107</f>
        <v>18882810</v>
      </c>
      <c r="E1104" s="293">
        <f>E1105+E1106+E1107</f>
        <v>18882810</v>
      </c>
      <c r="F1104" s="293">
        <f>F1105+F1106+F1107</f>
        <v>1051199</v>
      </c>
      <c r="G1104" s="293">
        <f>G1105+G1106+G1107</f>
        <v>18882810</v>
      </c>
      <c r="H1104" s="293">
        <f>G1104/C1104*100</f>
        <v>100</v>
      </c>
      <c r="I1104" s="390"/>
    </row>
    <row r="1105" spans="1:9" s="5" customFormat="1" ht="17.25" customHeight="1">
      <c r="A1105" s="368"/>
      <c r="B1105" s="57" t="s">
        <v>17</v>
      </c>
      <c r="C1105" s="86">
        <f t="shared" ref="C1105:G1106" si="92">C1110+C1114</f>
        <v>18882810</v>
      </c>
      <c r="D1105" s="86">
        <f t="shared" si="92"/>
        <v>18882810</v>
      </c>
      <c r="E1105" s="292">
        <f t="shared" si="92"/>
        <v>18882810</v>
      </c>
      <c r="F1105" s="292">
        <f t="shared" si="92"/>
        <v>1051199</v>
      </c>
      <c r="G1105" s="292">
        <f t="shared" si="92"/>
        <v>18882810</v>
      </c>
      <c r="H1105" s="295">
        <f>G1105/C1105*100</f>
        <v>100</v>
      </c>
      <c r="I1105" s="390"/>
    </row>
    <row r="1106" spans="1:9" s="5" customFormat="1" ht="17.25" customHeight="1">
      <c r="A1106" s="368"/>
      <c r="B1106" s="57" t="s">
        <v>18</v>
      </c>
      <c r="C1106" s="86">
        <f t="shared" si="92"/>
        <v>0</v>
      </c>
      <c r="D1106" s="86">
        <f t="shared" si="92"/>
        <v>0</v>
      </c>
      <c r="E1106" s="292">
        <f t="shared" si="92"/>
        <v>0</v>
      </c>
      <c r="F1106" s="292">
        <f t="shared" si="92"/>
        <v>0</v>
      </c>
      <c r="G1106" s="292">
        <f t="shared" si="92"/>
        <v>0</v>
      </c>
      <c r="H1106" s="295">
        <v>0</v>
      </c>
      <c r="I1106" s="390"/>
    </row>
    <row r="1107" spans="1:9" s="5" customFormat="1" ht="17.25" customHeight="1">
      <c r="A1107" s="368"/>
      <c r="B1107" s="57" t="s">
        <v>19</v>
      </c>
      <c r="C1107" s="86">
        <f>C1112+C1116</f>
        <v>0</v>
      </c>
      <c r="D1107" s="86">
        <f>D1112+D1117</f>
        <v>0</v>
      </c>
      <c r="E1107" s="292">
        <f>E1112+E1117</f>
        <v>0</v>
      </c>
      <c r="F1107" s="292">
        <f>F1112+F1117</f>
        <v>0</v>
      </c>
      <c r="G1107" s="292">
        <f>G1112+G1117</f>
        <v>0</v>
      </c>
      <c r="H1107" s="295">
        <v>0</v>
      </c>
      <c r="I1107" s="390"/>
    </row>
    <row r="1108" spans="1:9" s="5" customFormat="1" ht="17.25" customHeight="1">
      <c r="A1108" s="368"/>
      <c r="B1108" s="70" t="s">
        <v>29</v>
      </c>
      <c r="C1108" s="84"/>
      <c r="D1108" s="84"/>
      <c r="E1108" s="369"/>
      <c r="F1108" s="369"/>
      <c r="G1108" s="369"/>
      <c r="H1108" s="293"/>
      <c r="I1108" s="390"/>
    </row>
    <row r="1109" spans="1:9" s="5" customFormat="1" ht="17.25" customHeight="1">
      <c r="A1109" s="368"/>
      <c r="B1109" s="70" t="s">
        <v>20</v>
      </c>
      <c r="C1109" s="54">
        <f>C1110+C1111+C1112</f>
        <v>18882810</v>
      </c>
      <c r="D1109" s="54">
        <f>D1110+D1111+D1112</f>
        <v>18882810</v>
      </c>
      <c r="E1109" s="293">
        <f>E1110+E1111+E1112</f>
        <v>18882810</v>
      </c>
      <c r="F1109" s="293">
        <f>F1110+F1111+F1112</f>
        <v>1051199</v>
      </c>
      <c r="G1109" s="293">
        <f>G1110+G1111+G1112</f>
        <v>18882810</v>
      </c>
      <c r="H1109" s="293">
        <f>G1109/C1109*100</f>
        <v>100</v>
      </c>
      <c r="I1109" s="390"/>
    </row>
    <row r="1110" spans="1:9" s="5" customFormat="1" ht="17.25" customHeight="1">
      <c r="A1110" s="368"/>
      <c r="B1110" s="57" t="s">
        <v>17</v>
      </c>
      <c r="C1110" s="86">
        <v>18882810</v>
      </c>
      <c r="D1110" s="86">
        <v>18882810</v>
      </c>
      <c r="E1110" s="292">
        <v>18882810</v>
      </c>
      <c r="F1110" s="292">
        <v>1051199</v>
      </c>
      <c r="G1110" s="292">
        <v>18882810</v>
      </c>
      <c r="H1110" s="295">
        <f>G1110/C1110*100</f>
        <v>100</v>
      </c>
      <c r="I1110" s="390"/>
    </row>
    <row r="1111" spans="1:9" s="5" customFormat="1" ht="17.25" customHeight="1">
      <c r="A1111" s="368"/>
      <c r="B1111" s="57" t="s">
        <v>18</v>
      </c>
      <c r="C1111" s="86"/>
      <c r="D1111" s="86"/>
      <c r="E1111" s="292"/>
      <c r="F1111" s="292"/>
      <c r="G1111" s="292"/>
      <c r="H1111" s="295"/>
      <c r="I1111" s="390"/>
    </row>
    <row r="1112" spans="1:9" s="5" customFormat="1" ht="20.45" customHeight="1">
      <c r="A1112" s="368"/>
      <c r="B1112" s="57" t="s">
        <v>19</v>
      </c>
      <c r="C1112" s="58"/>
      <c r="D1112" s="58"/>
      <c r="E1112" s="295"/>
      <c r="F1112" s="295"/>
      <c r="G1112" s="295"/>
      <c r="H1112" s="295"/>
      <c r="I1112" s="391"/>
    </row>
    <row r="1113" spans="1:9" s="5" customFormat="1" ht="17.25" hidden="1" customHeight="1">
      <c r="A1113" s="368"/>
      <c r="B1113" s="88" t="s">
        <v>117</v>
      </c>
      <c r="C1113" s="293">
        <f>C1115+C1114</f>
        <v>0</v>
      </c>
      <c r="D1113" s="293">
        <f>D1115+D1114</f>
        <v>0</v>
      </c>
      <c r="E1113" s="293">
        <f>E1115+E1114</f>
        <v>0</v>
      </c>
      <c r="F1113" s="293">
        <f>F1114+F1115+F1117</f>
        <v>0</v>
      </c>
      <c r="G1113" s="293">
        <f>G1114+G1115+G1117</f>
        <v>0</v>
      </c>
      <c r="H1113" s="293">
        <v>0</v>
      </c>
      <c r="I1113" s="375"/>
    </row>
    <row r="1114" spans="1:9" s="5" customFormat="1" ht="17.25" hidden="1" customHeight="1">
      <c r="A1114" s="368"/>
      <c r="B1114" s="57" t="s">
        <v>17</v>
      </c>
      <c r="C1114" s="292">
        <v>0</v>
      </c>
      <c r="D1114" s="292">
        <v>0</v>
      </c>
      <c r="E1114" s="292">
        <v>0</v>
      </c>
      <c r="F1114" s="292">
        <v>0</v>
      </c>
      <c r="G1114" s="292">
        <v>0</v>
      </c>
      <c r="H1114" s="295">
        <v>0</v>
      </c>
      <c r="I1114" s="375"/>
    </row>
    <row r="1115" spans="1:9" s="5" customFormat="1" ht="17.25" hidden="1" customHeight="1">
      <c r="A1115" s="368"/>
      <c r="B1115" s="57" t="s">
        <v>18</v>
      </c>
      <c r="C1115" s="292"/>
      <c r="D1115" s="292"/>
      <c r="E1115" s="292"/>
      <c r="F1115" s="292"/>
      <c r="G1115" s="292"/>
      <c r="H1115" s="295"/>
      <c r="I1115" s="375"/>
    </row>
    <row r="1116" spans="1:9" s="5" customFormat="1" ht="17.25" hidden="1" customHeight="1">
      <c r="A1116" s="368"/>
      <c r="B1116" s="376" t="s">
        <v>19</v>
      </c>
      <c r="C1116" s="292"/>
      <c r="D1116" s="292"/>
      <c r="E1116" s="292"/>
      <c r="F1116" s="292"/>
      <c r="G1116" s="292"/>
      <c r="H1116" s="295"/>
      <c r="I1116" s="375"/>
    </row>
    <row r="1117" spans="1:9" s="5" customFormat="1" ht="53.25" customHeight="1">
      <c r="A1117" s="372" t="s">
        <v>68</v>
      </c>
      <c r="B1117" s="362" t="s">
        <v>332</v>
      </c>
      <c r="C1117" s="373">
        <f>C1119</f>
        <v>589090</v>
      </c>
      <c r="D1117" s="373">
        <f>D1119</f>
        <v>0</v>
      </c>
      <c r="E1117" s="363">
        <f>E1119</f>
        <v>0</v>
      </c>
      <c r="F1117" s="363">
        <f>F1119</f>
        <v>0</v>
      </c>
      <c r="G1117" s="363">
        <f>G1119</f>
        <v>0</v>
      </c>
      <c r="H1117" s="364">
        <f>G1117/C1117*100</f>
        <v>0</v>
      </c>
      <c r="I1117" s="377"/>
    </row>
    <row r="1118" spans="1:9" s="5" customFormat="1" ht="51.75" customHeight="1">
      <c r="A1118" s="368"/>
      <c r="B1118" s="105" t="s">
        <v>333</v>
      </c>
      <c r="C1118" s="90"/>
      <c r="D1118" s="84"/>
      <c r="E1118" s="302"/>
      <c r="F1118" s="302"/>
      <c r="G1118" s="302"/>
      <c r="H1118" s="293"/>
      <c r="I1118" s="389" t="s">
        <v>334</v>
      </c>
    </row>
    <row r="1119" spans="1:9" s="5" customFormat="1" ht="17.25" customHeight="1">
      <c r="A1119" s="368"/>
      <c r="B1119" s="53" t="s">
        <v>24</v>
      </c>
      <c r="C1119" s="54">
        <f>C1120+C1121+C1122</f>
        <v>589090</v>
      </c>
      <c r="D1119" s="54">
        <f>D1120+D1121+D1122</f>
        <v>0</v>
      </c>
      <c r="E1119" s="293">
        <f>E1120+E1121+E1122</f>
        <v>0</v>
      </c>
      <c r="F1119" s="293">
        <f>F1120+F1121+F1122</f>
        <v>0</v>
      </c>
      <c r="G1119" s="293">
        <f>G1120+G1121+G1122</f>
        <v>0</v>
      </c>
      <c r="H1119" s="293">
        <f>G1119/C1119*100</f>
        <v>0</v>
      </c>
      <c r="I1119" s="390"/>
    </row>
    <row r="1120" spans="1:9" s="5" customFormat="1" ht="17.25" customHeight="1">
      <c r="A1120" s="368"/>
      <c r="B1120" s="57" t="s">
        <v>17</v>
      </c>
      <c r="C1120" s="86">
        <f t="shared" ref="C1120:G1122" si="93">C1125</f>
        <v>589090</v>
      </c>
      <c r="D1120" s="86">
        <f t="shared" si="93"/>
        <v>0</v>
      </c>
      <c r="E1120" s="86">
        <f t="shared" si="93"/>
        <v>0</v>
      </c>
      <c r="F1120" s="86">
        <f t="shared" si="93"/>
        <v>0</v>
      </c>
      <c r="G1120" s="86">
        <f t="shared" si="93"/>
        <v>0</v>
      </c>
      <c r="H1120" s="295">
        <f>G1120/C1120*100</f>
        <v>0</v>
      </c>
      <c r="I1120" s="390"/>
    </row>
    <row r="1121" spans="1:9" s="5" customFormat="1" ht="17.25" customHeight="1">
      <c r="A1121" s="368"/>
      <c r="B1121" s="57" t="s">
        <v>18</v>
      </c>
      <c r="C1121" s="86">
        <f t="shared" si="93"/>
        <v>0</v>
      </c>
      <c r="D1121" s="86">
        <f t="shared" si="93"/>
        <v>0</v>
      </c>
      <c r="E1121" s="86">
        <f t="shared" si="93"/>
        <v>0</v>
      </c>
      <c r="F1121" s="86">
        <f t="shared" si="93"/>
        <v>0</v>
      </c>
      <c r="G1121" s="86">
        <f t="shared" si="93"/>
        <v>0</v>
      </c>
      <c r="H1121" s="295">
        <v>0</v>
      </c>
      <c r="I1121" s="390"/>
    </row>
    <row r="1122" spans="1:9" s="5" customFormat="1" ht="17.25" customHeight="1">
      <c r="A1122" s="368"/>
      <c r="B1122" s="57" t="s">
        <v>19</v>
      </c>
      <c r="C1122" s="86">
        <f t="shared" si="93"/>
        <v>0</v>
      </c>
      <c r="D1122" s="86">
        <f t="shared" si="93"/>
        <v>0</v>
      </c>
      <c r="E1122" s="86">
        <f t="shared" si="93"/>
        <v>0</v>
      </c>
      <c r="F1122" s="86">
        <f t="shared" si="93"/>
        <v>0</v>
      </c>
      <c r="G1122" s="86">
        <f t="shared" si="93"/>
        <v>0</v>
      </c>
      <c r="H1122" s="295">
        <v>0</v>
      </c>
      <c r="I1122" s="390"/>
    </row>
    <row r="1123" spans="1:9" s="5" customFormat="1" ht="17.25" customHeight="1">
      <c r="A1123" s="368"/>
      <c r="B1123" s="70" t="s">
        <v>29</v>
      </c>
      <c r="C1123" s="84"/>
      <c r="D1123" s="84"/>
      <c r="E1123" s="369"/>
      <c r="F1123" s="369"/>
      <c r="G1123" s="369"/>
      <c r="H1123" s="293"/>
      <c r="I1123" s="390"/>
    </row>
    <row r="1124" spans="1:9" s="5" customFormat="1" ht="17.25" customHeight="1">
      <c r="A1124" s="368"/>
      <c r="B1124" s="70" t="s">
        <v>20</v>
      </c>
      <c r="C1124" s="54">
        <f>C1125+C1126+C1127</f>
        <v>589090</v>
      </c>
      <c r="D1124" s="54">
        <f>D1125+D1126+D1127</f>
        <v>0</v>
      </c>
      <c r="E1124" s="293">
        <f>E1125+E1126+E1127</f>
        <v>0</v>
      </c>
      <c r="F1124" s="293">
        <f>F1125+F1126+F1127</f>
        <v>0</v>
      </c>
      <c r="G1124" s="293">
        <f>G1125+G1126+G1127</f>
        <v>0</v>
      </c>
      <c r="H1124" s="293">
        <f>G1124/C1124*100</f>
        <v>0</v>
      </c>
      <c r="I1124" s="390"/>
    </row>
    <row r="1125" spans="1:9" s="5" customFormat="1" ht="17.25" customHeight="1">
      <c r="A1125" s="368"/>
      <c r="B1125" s="57" t="s">
        <v>17</v>
      </c>
      <c r="C1125" s="86">
        <v>589090</v>
      </c>
      <c r="D1125" s="86"/>
      <c r="E1125" s="292"/>
      <c r="F1125" s="292"/>
      <c r="G1125" s="292"/>
      <c r="H1125" s="295">
        <f>G1125/C1125*100</f>
        <v>0</v>
      </c>
      <c r="I1125" s="390"/>
    </row>
    <row r="1126" spans="1:9" s="5" customFormat="1" ht="17.25" customHeight="1">
      <c r="A1126" s="368"/>
      <c r="B1126" s="57" t="s">
        <v>18</v>
      </c>
      <c r="C1126" s="86"/>
      <c r="D1126" s="86"/>
      <c r="E1126" s="292"/>
      <c r="F1126" s="292"/>
      <c r="G1126" s="292"/>
      <c r="H1126" s="295"/>
      <c r="I1126" s="390"/>
    </row>
    <row r="1127" spans="1:9" s="5" customFormat="1" ht="17.25" customHeight="1">
      <c r="A1127" s="368"/>
      <c r="B1127" s="57" t="s">
        <v>19</v>
      </c>
      <c r="C1127" s="58"/>
      <c r="D1127" s="58"/>
      <c r="E1127" s="295"/>
      <c r="F1127" s="295"/>
      <c r="G1127" s="295"/>
      <c r="H1127" s="295"/>
      <c r="I1127" s="391"/>
    </row>
    <row r="1128" spans="1:9" s="5" customFormat="1" ht="17.25" customHeight="1">
      <c r="A1128" s="368"/>
      <c r="B1128" s="57"/>
      <c r="C1128" s="292"/>
      <c r="D1128" s="292"/>
      <c r="E1128" s="292"/>
      <c r="F1128" s="292"/>
      <c r="G1128" s="292"/>
      <c r="H1128" s="295"/>
      <c r="I1128" s="375"/>
    </row>
    <row r="1129" spans="1:9" s="5" customFormat="1" ht="17.25" customHeight="1">
      <c r="A1129" s="368"/>
      <c r="B1129" s="57"/>
      <c r="C1129" s="292"/>
      <c r="D1129" s="292"/>
      <c r="E1129" s="292"/>
      <c r="F1129" s="292"/>
      <c r="G1129" s="292"/>
      <c r="H1129" s="295"/>
      <c r="I1129" s="375"/>
    </row>
    <row r="1131" spans="1:9" ht="20.25">
      <c r="B1131" s="380"/>
      <c r="C1131" s="381"/>
      <c r="D1131" s="381"/>
      <c r="E1131" s="381"/>
      <c r="F1131" s="382"/>
      <c r="G1131" s="381"/>
      <c r="I1131" s="384"/>
    </row>
  </sheetData>
  <autoFilter ref="B1:B1129"/>
  <mergeCells count="75">
    <mergeCell ref="G1:H1"/>
    <mergeCell ref="A2:I2"/>
    <mergeCell ref="A3:I3"/>
    <mergeCell ref="A4:A5"/>
    <mergeCell ref="B4:B5"/>
    <mergeCell ref="C4:C5"/>
    <mergeCell ref="D4:D5"/>
    <mergeCell ref="E4:G4"/>
    <mergeCell ref="H4:H5"/>
    <mergeCell ref="I4:I5"/>
    <mergeCell ref="I244:I256"/>
    <mergeCell ref="I33:I45"/>
    <mergeCell ref="I49:I61"/>
    <mergeCell ref="I63:I75"/>
    <mergeCell ref="I79:I87"/>
    <mergeCell ref="I94:I106"/>
    <mergeCell ref="I108:I116"/>
    <mergeCell ref="I124:I126"/>
    <mergeCell ref="I162:I175"/>
    <mergeCell ref="I179:I190"/>
    <mergeCell ref="I197:I216"/>
    <mergeCell ref="I223:I235"/>
    <mergeCell ref="I482:I491"/>
    <mergeCell ref="I258:I271"/>
    <mergeCell ref="I279:I291"/>
    <mergeCell ref="I293:I305"/>
    <mergeCell ref="I308:I320"/>
    <mergeCell ref="I323:I335"/>
    <mergeCell ref="I337:I349"/>
    <mergeCell ref="I365:I375"/>
    <mergeCell ref="I422:I432"/>
    <mergeCell ref="I436:I446"/>
    <mergeCell ref="I450:I461"/>
    <mergeCell ref="I467:I479"/>
    <mergeCell ref="I678:I689"/>
    <mergeCell ref="I498:I506"/>
    <mergeCell ref="I512:I524"/>
    <mergeCell ref="I535:I543"/>
    <mergeCell ref="I549:I557"/>
    <mergeCell ref="I563:I574"/>
    <mergeCell ref="I577:I589"/>
    <mergeCell ref="I593:I604"/>
    <mergeCell ref="I607:I615"/>
    <mergeCell ref="I627:I633"/>
    <mergeCell ref="I646:I657"/>
    <mergeCell ref="I660:I671"/>
    <mergeCell ref="I877:I888"/>
    <mergeCell ref="I692:I703"/>
    <mergeCell ref="I706:I717"/>
    <mergeCell ref="I720:I731"/>
    <mergeCell ref="I738:I749"/>
    <mergeCell ref="I752:I763"/>
    <mergeCell ref="I766:I777"/>
    <mergeCell ref="I811:I822"/>
    <mergeCell ref="I824:I835"/>
    <mergeCell ref="I837:I848"/>
    <mergeCell ref="I850:I861"/>
    <mergeCell ref="I863:I874"/>
    <mergeCell ref="A1057:I1057"/>
    <mergeCell ref="I895:I906"/>
    <mergeCell ref="I909:I920"/>
    <mergeCell ref="I927:I938"/>
    <mergeCell ref="I941:I952"/>
    <mergeCell ref="I955:I966"/>
    <mergeCell ref="I968:I979"/>
    <mergeCell ref="I983:I994"/>
    <mergeCell ref="I1001:I1012"/>
    <mergeCell ref="I1014:I1025"/>
    <mergeCell ref="I1029:I1039"/>
    <mergeCell ref="I1045:I1056"/>
    <mergeCell ref="I1061:I1073"/>
    <mergeCell ref="I1076:I1088"/>
    <mergeCell ref="I1089:I1101"/>
    <mergeCell ref="I1103:I1112"/>
    <mergeCell ref="I1118:I1127"/>
  </mergeCells>
  <dataValidations count="1">
    <dataValidation type="decimal" operator="greaterThanOrEqual" allowBlank="1" showInputMessage="1" showErrorMessage="1" sqref="C459:D459">
      <formula1>0</formula1>
    </dataValidation>
  </dataValidations>
  <printOptions horizontalCentered="1"/>
  <pageMargins left="0.23622047244094491" right="0.23622047244094491" top="0.74803149606299213" bottom="0.39370078740157483" header="0.31496062992125984" footer="0.31496062992125984"/>
  <pageSetup paperSize="9" scale="61" fitToHeight="0"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 полугод 2015 свод</vt:lpstr>
      <vt:lpstr>'1 полугод 2015 свод'!Заголовки_для_печати</vt:lpstr>
      <vt:lpstr>'1 полугод 2015 свод'!Область_печати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Зарипова</dc:creator>
  <cp:lastModifiedBy>Зарипова</cp:lastModifiedBy>
  <dcterms:created xsi:type="dcterms:W3CDTF">2015-08-07T09:28:59Z</dcterms:created>
  <dcterms:modified xsi:type="dcterms:W3CDTF">2015-08-07T09:35:36Z</dcterms:modified>
</cp:coreProperties>
</file>